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11 Economic Performance\Economic Reports\QERs\June\June 2024\"/>
    </mc:Choice>
  </mc:AlternateContent>
  <xr:revisionPtr revIDLastSave="0" documentId="13_ncr:1_{62BCC27B-E71B-41AA-92B2-05470A90099D}" xr6:coauthVersionLast="36" xr6:coauthVersionMax="36" xr10:uidLastSave="{00000000-0000-0000-0000-000000000000}"/>
  <bookViews>
    <workbookView xWindow="0" yWindow="0" windowWidth="21570" windowHeight="6945" firstSheet="14" activeTab="14" xr2:uid="{7E5B9E93-BCDE-4DBD-BD21-38FAFB8056F2}"/>
  </bookViews>
  <sheets>
    <sheet name="Figure 1" sheetId="2" r:id="rId1"/>
    <sheet name="Table 2" sheetId="3" r:id="rId2"/>
    <sheet name="Figure 4" sheetId="5" r:id="rId3"/>
    <sheet name="Figure 5" sheetId="4" r:id="rId4"/>
    <sheet name="Figure 6" sheetId="7" r:id="rId5"/>
    <sheet name="Figure 7" sheetId="10" r:id="rId6"/>
    <sheet name="Table 3" sheetId="8" r:id="rId7"/>
    <sheet name="Figure 8" sheetId="13" r:id="rId8"/>
    <sheet name="Figure 9" sheetId="12" r:id="rId9"/>
    <sheet name="Figure 10" sheetId="11" r:id="rId10"/>
    <sheet name="Table 8" sheetId="14" r:id="rId11"/>
    <sheet name="Figure 15" sheetId="15" r:id="rId12"/>
    <sheet name="Table 9" sheetId="16" r:id="rId13"/>
    <sheet name="Table 10" sheetId="17" r:id="rId14"/>
    <sheet name="Figure 16" sheetId="18" r:id="rId15"/>
    <sheet name="Table 11" sheetId="19" r:id="rId16"/>
    <sheet name="Table 12" sheetId="20" r:id="rId17"/>
    <sheet name="Table 13" sheetId="21" r:id="rId18"/>
    <sheet name="Table 14" sheetId="22" r:id="rId19"/>
    <sheet name="Figure 20" sheetId="32" r:id="rId20"/>
    <sheet name="Table 21" sheetId="33" r:id="rId21"/>
    <sheet name="Table 22" sheetId="34" r:id="rId22"/>
    <sheet name="Table 23" sheetId="35" r:id="rId23"/>
    <sheet name="Table 24" sheetId="36" r:id="rId24"/>
    <sheet name="Table 25" sheetId="37" r:id="rId25"/>
    <sheet name="Table 26" sheetId="38" r:id="rId26"/>
    <sheet name="Figure 22" sheetId="39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1_1" localSheetId="7">#REF!</definedName>
    <definedName name="_1_1">#REF!</definedName>
    <definedName name="_10_9" localSheetId="7">#REF!</definedName>
    <definedName name="_10_9">#REF!</definedName>
    <definedName name="_2_10" localSheetId="7">#REF!</definedName>
    <definedName name="_2_10">#REF!</definedName>
    <definedName name="_3_2" localSheetId="7">#REF!</definedName>
    <definedName name="_3_2">#REF!</definedName>
    <definedName name="_4_3" localSheetId="7">#REF!</definedName>
    <definedName name="_4_3">#REF!</definedName>
    <definedName name="_5_4" localSheetId="7">#REF!</definedName>
    <definedName name="_5_4">#REF!</definedName>
    <definedName name="_6_5" localSheetId="7">#REF!</definedName>
    <definedName name="_6_5">#REF!</definedName>
    <definedName name="_7_6" localSheetId="7">#REF!</definedName>
    <definedName name="_7_6">#REF!</definedName>
    <definedName name="_8_7" localSheetId="7">#REF!</definedName>
    <definedName name="_8_7">#REF!</definedName>
    <definedName name="_9_8" localSheetId="7">#REF!</definedName>
    <definedName name="_9_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19">#REF!</definedName>
    <definedName name="AccountX" localSheetId="20">#REF!</definedName>
    <definedName name="AccountX" localSheetId="21">#REF!</definedName>
    <definedName name="AccountX" localSheetId="22">#REF!</definedName>
    <definedName name="AccountX" localSheetId="23">#REF!</definedName>
    <definedName name="AccountX" localSheetId="24">#REF!</definedName>
    <definedName name="AccountX" localSheetId="25">#REF!</definedName>
    <definedName name="AccountX">#REF!</definedName>
    <definedName name="Acct_Type">'[1]FormattedTB-En'!$U$8:$U$12500</definedName>
    <definedName name="Acct_TypeX" localSheetId="19">#REF!</definedName>
    <definedName name="Acct_TypeX" localSheetId="20">#REF!</definedName>
    <definedName name="Acct_TypeX" localSheetId="21">#REF!</definedName>
    <definedName name="Acct_TypeX" localSheetId="22">#REF!</definedName>
    <definedName name="Acct_TypeX" localSheetId="23">#REF!</definedName>
    <definedName name="Acct_TypeX" localSheetId="24">#REF!</definedName>
    <definedName name="Acct_TypeX" localSheetId="25">#REF!</definedName>
    <definedName name="Acct_TypeX">#REF!</definedName>
    <definedName name="ADjul10">'[1]Financials-En'!$F$295:$V$295</definedName>
    <definedName name="ADjul10X" localSheetId="19">#REF!</definedName>
    <definedName name="ADjul10X" localSheetId="20">#REF!</definedName>
    <definedName name="ADjul10X" localSheetId="21">#REF!</definedName>
    <definedName name="ADjul10X" localSheetId="22">#REF!</definedName>
    <definedName name="ADjul10X" localSheetId="23">#REF!</definedName>
    <definedName name="ADjul10X" localSheetId="24">#REF!</definedName>
    <definedName name="ADjul10X" localSheetId="25">#REF!</definedName>
    <definedName name="ADjul10X">#REF!</definedName>
    <definedName name="ADjun10">'[1]Financials-En'!$F$292:$V$292</definedName>
    <definedName name="ADjun10X" localSheetId="19">#REF!</definedName>
    <definedName name="ADjun10X" localSheetId="20">#REF!</definedName>
    <definedName name="ADjun10X" localSheetId="21">#REF!</definedName>
    <definedName name="ADjun10X" localSheetId="22">#REF!</definedName>
    <definedName name="ADjun10X" localSheetId="23">#REF!</definedName>
    <definedName name="ADjun10X" localSheetId="24">#REF!</definedName>
    <definedName name="ADjun10X" localSheetId="25">#REF!</definedName>
    <definedName name="ADjun10X">#REF!</definedName>
    <definedName name="Adjustment">'[1]FormattedTB-En'!$Q$8:$Q$12500</definedName>
    <definedName name="AdjustmentX" localSheetId="19">#REF!</definedName>
    <definedName name="AdjustmentX" localSheetId="20">#REF!</definedName>
    <definedName name="AdjustmentX" localSheetId="21">#REF!</definedName>
    <definedName name="AdjustmentX" localSheetId="22">#REF!</definedName>
    <definedName name="AdjustmentX" localSheetId="23">#REF!</definedName>
    <definedName name="AdjustmentX" localSheetId="24">#REF!</definedName>
    <definedName name="AdjustmentX" localSheetId="25">#REF!</definedName>
    <definedName name="AdjustmentX">#REF!</definedName>
    <definedName name="ALLGROUPS" localSheetId="19">#REF!</definedName>
    <definedName name="ALLGROUPS" localSheetId="20">#REF!</definedName>
    <definedName name="ALLGROUPS" localSheetId="21">#REF!</definedName>
    <definedName name="ALLGROUPS" localSheetId="22">#REF!</definedName>
    <definedName name="ALLGROUPS" localSheetId="23">#REF!</definedName>
    <definedName name="ALLGROUPS" localSheetId="24">#REF!</definedName>
    <definedName name="ALLGROUPS" localSheetId="25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19">#REF!</definedName>
    <definedName name="as" localSheetId="20">#REF!</definedName>
    <definedName name="as" localSheetId="21">#REF!</definedName>
    <definedName name="as" localSheetId="22">#REF!</definedName>
    <definedName name="as" localSheetId="23">#REF!</definedName>
    <definedName name="as" localSheetId="24">#REF!</definedName>
    <definedName name="as" localSheetId="25">#REF!</definedName>
    <definedName name="as">#REF!</definedName>
    <definedName name="Assets">'[1]FormattedTB-En'!$AT$7</definedName>
    <definedName name="balance" localSheetId="19">#REF!</definedName>
    <definedName name="balance" localSheetId="20">#REF!</definedName>
    <definedName name="balance" localSheetId="21">#REF!</definedName>
    <definedName name="balance" localSheetId="22">#REF!</definedName>
    <definedName name="balance" localSheetId="23">#REF!</definedName>
    <definedName name="balance" localSheetId="24">#REF!</definedName>
    <definedName name="balance" localSheetId="25">#REF!</definedName>
    <definedName name="balance">#REF!</definedName>
    <definedName name="BECREV4">'[4]dropdown codes'!$E$1:$E$5055</definedName>
    <definedName name="blah">'[5]FormattedTB-En'!$G$8:$G$12500</definedName>
    <definedName name="BLAH2">'[6]FormattedTB-En'!$G$8:$G$12500</definedName>
    <definedName name="BLAH3">'[6]FormattedTB-En'!$S$8:$S$12500</definedName>
    <definedName name="Cashflow">'[7]FSG Entity'!$O$59:$O$69</definedName>
    <definedName name="CategoryX" localSheetId="19">#REF!</definedName>
    <definedName name="CategoryX" localSheetId="20">#REF!</definedName>
    <definedName name="CategoryX" localSheetId="21">#REF!</definedName>
    <definedName name="CategoryX" localSheetId="22">#REF!</definedName>
    <definedName name="CategoryX" localSheetId="23">#REF!</definedName>
    <definedName name="CategoryX" localSheetId="24">#REF!</definedName>
    <definedName name="CategoryX" localSheetId="25">#REF!</definedName>
    <definedName name="CategoryX">#REF!</definedName>
    <definedName name="CFNote">'[1]FormattedTB-En'!$E$8:$E$12500</definedName>
    <definedName name="CFNoteX" localSheetId="19">#REF!</definedName>
    <definedName name="CFNoteX" localSheetId="20">#REF!</definedName>
    <definedName name="CFNoteX" localSheetId="21">#REF!</definedName>
    <definedName name="CFNoteX" localSheetId="22">#REF!</definedName>
    <definedName name="CFNoteX" localSheetId="23">#REF!</definedName>
    <definedName name="CFNoteX" localSheetId="24">#REF!</definedName>
    <definedName name="CFNoteX" localSheetId="25">#REF!</definedName>
    <definedName name="CFNoteX">#REF!</definedName>
    <definedName name="Cjul10">'[1]Financials-En'!$F$279:$V$279</definedName>
    <definedName name="Cjul10X" localSheetId="19">#REF!</definedName>
    <definedName name="Cjul10X" localSheetId="20">#REF!</definedName>
    <definedName name="Cjul10X" localSheetId="21">#REF!</definedName>
    <definedName name="Cjul10X" localSheetId="22">#REF!</definedName>
    <definedName name="Cjul10X" localSheetId="23">#REF!</definedName>
    <definedName name="Cjul10X" localSheetId="24">#REF!</definedName>
    <definedName name="Cjul10X" localSheetId="25">#REF!</definedName>
    <definedName name="Cjul10X">#REF!</definedName>
    <definedName name="Cjun10">'[1]Financials-En'!$F$276:$V$276</definedName>
    <definedName name="Cjun10X" localSheetId="19">#REF!</definedName>
    <definedName name="Cjun10X" localSheetId="20">#REF!</definedName>
    <definedName name="Cjun10X" localSheetId="21">#REF!</definedName>
    <definedName name="Cjun10X" localSheetId="22">#REF!</definedName>
    <definedName name="Cjun10X" localSheetId="23">#REF!</definedName>
    <definedName name="Cjun10X" localSheetId="24">#REF!</definedName>
    <definedName name="Cjun10X" localSheetId="25">#REF!</definedName>
    <definedName name="Cjun10X">#REF!</definedName>
    <definedName name="cl" localSheetId="19">#REF!</definedName>
    <definedName name="cl" localSheetId="20">#REF!</definedName>
    <definedName name="cl" localSheetId="21">#REF!</definedName>
    <definedName name="cl" localSheetId="22">#REF!</definedName>
    <definedName name="cl" localSheetId="23">#REF!</definedName>
    <definedName name="cl" localSheetId="24">#REF!</definedName>
    <definedName name="cl" localSheetId="25">#REF!</definedName>
    <definedName name="cl">#REF!</definedName>
    <definedName name="Closing">'[1]FormattedTB-En'!$S$8:$S$12500</definedName>
    <definedName name="ClosingX" localSheetId="19">#REF!</definedName>
    <definedName name="ClosingX" localSheetId="20">#REF!</definedName>
    <definedName name="ClosingX" localSheetId="21">#REF!</definedName>
    <definedName name="ClosingX" localSheetId="22">#REF!</definedName>
    <definedName name="ClosingX" localSheetId="23">#REF!</definedName>
    <definedName name="ClosingX" localSheetId="24">#REF!</definedName>
    <definedName name="ClosingX" localSheetId="25">#REF!</definedName>
    <definedName name="ClosingX">#REF!</definedName>
    <definedName name="CoerRev" localSheetId="19">#REF!</definedName>
    <definedName name="CoerRev" localSheetId="20">#REF!</definedName>
    <definedName name="CoerRev" localSheetId="21">#REF!</definedName>
    <definedName name="CoerRev" localSheetId="22">#REF!</definedName>
    <definedName name="CoerRev" localSheetId="23">#REF!</definedName>
    <definedName name="CoerRev" localSheetId="24">#REF!</definedName>
    <definedName name="CoerRev" localSheetId="25">#REF!</definedName>
    <definedName name="CoerRev">#REF!</definedName>
    <definedName name="CURRENTYEAR" localSheetId="2">#REF!</definedName>
    <definedName name="CURRENTYEAR" localSheetId="3">#REF!</definedName>
    <definedName name="CURRENTYEAR" localSheetId="5">#REF!</definedName>
    <definedName name="CURRENTYEAR">#REF!</definedName>
    <definedName name="CurrentYrActual">'[8]Exec Assets &amp; Liabilities'!$A$52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>#REF!</definedName>
    <definedName name="Data" localSheetId="19">#REF!</definedName>
    <definedName name="Data" localSheetId="20">#REF!</definedName>
    <definedName name="Data" localSheetId="21">#REF!</definedName>
    <definedName name="Data" localSheetId="22">#REF!</definedName>
    <definedName name="Data" localSheetId="23">#REF!</definedName>
    <definedName name="Data" localSheetId="24">#REF!</definedName>
    <definedName name="Data" localSheetId="25">#REF!</definedName>
    <definedName name="Data">#REF!</definedName>
    <definedName name="DeptX" localSheetId="19">#REF!</definedName>
    <definedName name="DeptX" localSheetId="20">#REF!</definedName>
    <definedName name="DeptX" localSheetId="21">#REF!</definedName>
    <definedName name="DeptX" localSheetId="22">#REF!</definedName>
    <definedName name="DeptX" localSheetId="23">#REF!</definedName>
    <definedName name="DeptX" localSheetId="24">#REF!</definedName>
    <definedName name="DeptX" localSheetId="25">#REF!</definedName>
    <definedName name="DeptX">#REF!</definedName>
    <definedName name="DescriptionX" localSheetId="19">#REF!</definedName>
    <definedName name="DescriptionX" localSheetId="20">#REF!</definedName>
    <definedName name="DescriptionX" localSheetId="21">#REF!</definedName>
    <definedName name="DescriptionX" localSheetId="22">#REF!</definedName>
    <definedName name="DescriptionX" localSheetId="23">#REF!</definedName>
    <definedName name="DescriptionX" localSheetId="24">#REF!</definedName>
    <definedName name="DescriptionX" localSheetId="25">#REF!</definedName>
    <definedName name="DescriptionX">#REF!</definedName>
    <definedName name="EnOrgNo">'[1]FSG Entity'!$N$269:$N$285</definedName>
    <definedName name="ExOrgNo">[9]Sheet1!$D$5:$D$19</definedName>
    <definedName name="expense" localSheetId="19">#REF!</definedName>
    <definedName name="expense" localSheetId="20">#REF!</definedName>
    <definedName name="expense" localSheetId="21">#REF!</definedName>
    <definedName name="expense" localSheetId="22">#REF!</definedName>
    <definedName name="expense" localSheetId="23">#REF!</definedName>
    <definedName name="expense" localSheetId="24">#REF!</definedName>
    <definedName name="expense" localSheetId="25">#REF!</definedName>
    <definedName name="expense">#REF!</definedName>
    <definedName name="Expenses">'[1]FormattedTB-En'!$AT$11</definedName>
    <definedName name="fenton1">'[5]FormattedTB-En'!$E$8:$E$12500</definedName>
    <definedName name="fewtewg" localSheetId="19">#REF!</definedName>
    <definedName name="fewtewg" localSheetId="21">#REF!</definedName>
    <definedName name="fewtewg" localSheetId="22">#REF!</definedName>
    <definedName name="fewtewg" localSheetId="23">#REF!</definedName>
    <definedName name="fewtewg" localSheetId="24">#REF!</definedName>
    <definedName name="fewtewg" localSheetId="25">#REF!</definedName>
    <definedName name="fewtewg">#REF!</definedName>
    <definedName name="ff" localSheetId="19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>#REF!</definedName>
    <definedName name="FSCodeApprStatemt">'[3]Approp Statement 11-12'!$A$13:$A$64</definedName>
    <definedName name="FScodeApprStatePriorYr">'[3]Approp Statement 10-11'!$A$13:$A$70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>#REF!</definedName>
    <definedName name="GroupTypeX" localSheetId="19">#REF!</definedName>
    <definedName name="GroupTypeX" localSheetId="20">#REF!</definedName>
    <definedName name="GroupTypeX" localSheetId="21">#REF!</definedName>
    <definedName name="GroupTypeX" localSheetId="22">#REF!</definedName>
    <definedName name="GroupTypeX" localSheetId="23">#REF!</definedName>
    <definedName name="GroupTypeX" localSheetId="24">#REF!</definedName>
    <definedName name="GroupTypeX" localSheetId="25">#REF!</definedName>
    <definedName name="GroupTypeX">#REF!</definedName>
    <definedName name="GroupX" localSheetId="19">#REF!</definedName>
    <definedName name="GroupX" localSheetId="20">#REF!</definedName>
    <definedName name="GroupX" localSheetId="21">#REF!</definedName>
    <definedName name="GroupX" localSheetId="22">#REF!</definedName>
    <definedName name="GroupX" localSheetId="23">#REF!</definedName>
    <definedName name="GroupX" localSheetId="24">#REF!</definedName>
    <definedName name="GroupX" localSheetId="25">#REF!</definedName>
    <definedName name="GroupX">#REF!</definedName>
    <definedName name="i">'[10]FormattedTB-Ex'!$P$6:$P$3000</definedName>
    <definedName name="Intra_Eliminations">'[1]FormattedTB-En'!$R$8:$R$12500</definedName>
    <definedName name="IO">'[1]FormattedTB-En'!$N$8:$N$12500</definedName>
    <definedName name="IOX" localSheetId="19">#REF!</definedName>
    <definedName name="IOX" localSheetId="20">#REF!</definedName>
    <definedName name="IOX" localSheetId="21">#REF!</definedName>
    <definedName name="IOX" localSheetId="22">#REF!</definedName>
    <definedName name="IOX" localSheetId="23">#REF!</definedName>
    <definedName name="IOX" localSheetId="24">#REF!</definedName>
    <definedName name="IOX" localSheetId="25">#REF!</definedName>
    <definedName name="IOX">#REF!</definedName>
    <definedName name="Liabilities">'[1]FormattedTB-En'!$AT$8</definedName>
    <definedName name="liability" localSheetId="19">#REF!</definedName>
    <definedName name="liability" localSheetId="20">#REF!</definedName>
    <definedName name="liability" localSheetId="21">#REF!</definedName>
    <definedName name="liability" localSheetId="22">#REF!</definedName>
    <definedName name="liability" localSheetId="23">#REF!</definedName>
    <definedName name="liability" localSheetId="24">#REF!</definedName>
    <definedName name="liability" localSheetId="25">#REF!</definedName>
    <definedName name="liability">#REF!</definedName>
    <definedName name="LOOKUPMTH" localSheetId="2">#REF!</definedName>
    <definedName name="LOOKUPMTH" localSheetId="3">#REF!</definedName>
    <definedName name="LOOKUPMTH" localSheetId="5">#REF!</definedName>
    <definedName name="LOOKUPMTH">#REF!</definedName>
    <definedName name="Mastergroup" localSheetId="19">#REF!</definedName>
    <definedName name="Mastergroup" localSheetId="20">#REF!</definedName>
    <definedName name="Mastergroup" localSheetId="21">#REF!</definedName>
    <definedName name="Mastergroup" localSheetId="22">#REF!</definedName>
    <definedName name="Mastergroup" localSheetId="23">#REF!</definedName>
    <definedName name="Mastergroup" localSheetId="24">#REF!</definedName>
    <definedName name="Mastergroup" localSheetId="25">#REF!</definedName>
    <definedName name="Mastergroup">#REF!</definedName>
    <definedName name="Month" localSheetId="2">#REF!</definedName>
    <definedName name="Month" localSheetId="3">#REF!</definedName>
    <definedName name="Month" localSheetId="5">#REF!</definedName>
    <definedName name="Month">#REF!</definedName>
    <definedName name="Movement">'[1]FormattedTB-En'!$P$8:$P$12500</definedName>
    <definedName name="MovementX" localSheetId="19">#REF!</definedName>
    <definedName name="MovementX" localSheetId="20">#REF!</definedName>
    <definedName name="MovementX" localSheetId="21">#REF!</definedName>
    <definedName name="MovementX" localSheetId="22">#REF!</definedName>
    <definedName name="MovementX" localSheetId="23">#REF!</definedName>
    <definedName name="MovementX" localSheetId="24">#REF!</definedName>
    <definedName name="MovementX" localSheetId="25">#REF!</definedName>
    <definedName name="MovementX">#REF!</definedName>
    <definedName name="MP">"MP"</definedName>
    <definedName name="Networth">'[1]FormattedTB-En'!$AT$9</definedName>
    <definedName name="NGS">"NGS"</definedName>
    <definedName name="NotesFin">'[1]FormattedTB-En'!$G$8:$G$12500</definedName>
    <definedName name="NotesFinX" localSheetId="19">#REF!</definedName>
    <definedName name="NotesFinX" localSheetId="20">#REF!</definedName>
    <definedName name="NotesFinX" localSheetId="21">#REF!</definedName>
    <definedName name="NotesFinX" localSheetId="22">#REF!</definedName>
    <definedName name="NotesFinX" localSheetId="23">#REF!</definedName>
    <definedName name="NotesFinX" localSheetId="24">#REF!</definedName>
    <definedName name="NotesFinX" localSheetId="25">#REF!</definedName>
    <definedName name="NotesFinX">#REF!</definedName>
    <definedName name="NotesMain">'[1]FormattedTB-En'!$F$8:$F$12500</definedName>
    <definedName name="NotesMainX" localSheetId="19">#REF!</definedName>
    <definedName name="NotesMainX" localSheetId="20">#REF!</definedName>
    <definedName name="NotesMainX" localSheetId="21">#REF!</definedName>
    <definedName name="NotesMainX" localSheetId="22">#REF!</definedName>
    <definedName name="NotesMainX" localSheetId="23">#REF!</definedName>
    <definedName name="NotesMainX" localSheetId="24">#REF!</definedName>
    <definedName name="NotesMainX" localSheetId="25">#REF!</definedName>
    <definedName name="NotesMainX">#REF!</definedName>
    <definedName name="NotesX" localSheetId="19">#REF!</definedName>
    <definedName name="NotesX" localSheetId="20">#REF!</definedName>
    <definedName name="NotesX" localSheetId="21">#REF!</definedName>
    <definedName name="NotesX" localSheetId="22">#REF!</definedName>
    <definedName name="NotesX" localSheetId="23">#REF!</definedName>
    <definedName name="NotesX" localSheetId="24">#REF!</definedName>
    <definedName name="NotesX" localSheetId="25">#REF!</definedName>
    <definedName name="NotesX">#REF!</definedName>
    <definedName name="OE">"OE"</definedName>
    <definedName name="Opening">'[1]FormattedTB-En'!$O$8:$O$12500</definedName>
    <definedName name="OpeningX" localSheetId="19">#REF!</definedName>
    <definedName name="OpeningX" localSheetId="20">#REF!</definedName>
    <definedName name="OpeningX" localSheetId="21">#REF!</definedName>
    <definedName name="OpeningX" localSheetId="22">#REF!</definedName>
    <definedName name="OpeningX" localSheetId="23">#REF!</definedName>
    <definedName name="OpeningX" localSheetId="24">#REF!</definedName>
    <definedName name="OpeningX" localSheetId="25">#REF!</definedName>
    <definedName name="OpeningX">#REF!</definedName>
    <definedName name="OrgBud">'[1]FormattedTB-En'!$V$8:$V$12500</definedName>
    <definedName name="OrgName">'[1]FSG Entity'!$P$269:$P$285</definedName>
    <definedName name="OrgX" localSheetId="19">#REF!</definedName>
    <definedName name="OrgX" localSheetId="20">#REF!</definedName>
    <definedName name="OrgX" localSheetId="21">#REF!</definedName>
    <definedName name="OrgX" localSheetId="22">#REF!</definedName>
    <definedName name="OrgX" localSheetId="23">#REF!</definedName>
    <definedName name="OrgX" localSheetId="24">#REF!</definedName>
    <definedName name="OrgX" localSheetId="25">#REF!</definedName>
    <definedName name="OrgX">#REF!</definedName>
    <definedName name="Period">'[1]FSG Entity'!$O$36:$O$47</definedName>
    <definedName name="_xlnm.Print_Area" localSheetId="0">'Figure 1'!#REF!</definedName>
    <definedName name="_xlnm.Print_Area" localSheetId="7">#REF!</definedName>
    <definedName name="_xlnm.Print_Area">#REF!</definedName>
    <definedName name="_xlnm.Print_Titles" localSheetId="0">'Figure 1'!#REF!,'Figure 1'!#REF!</definedName>
    <definedName name="PriorActual">'[1]FormattedTB-En'!$Z$8:$Z$12500</definedName>
    <definedName name="PriorYrTitle">'[3]Exec Assets &amp; Liabilities'!$A$51</definedName>
    <definedName name="Progressive_Distributors">[11]RATES!$AR$7</definedName>
    <definedName name="ProjectX" localSheetId="19">#REF!</definedName>
    <definedName name="ProjectX" localSheetId="20">#REF!</definedName>
    <definedName name="ProjectX" localSheetId="21">#REF!</definedName>
    <definedName name="ProjectX" localSheetId="22">#REF!</definedName>
    <definedName name="ProjectX" localSheetId="23">#REF!</definedName>
    <definedName name="ProjectX" localSheetId="24">#REF!</definedName>
    <definedName name="ProjectX" localSheetId="25">#REF!</definedName>
    <definedName name="ProjectX">#REF!</definedName>
    <definedName name="RevBud">'[1]FormattedTB-En'!$W$8:$W$12500</definedName>
    <definedName name="Revenue">'[1]FormattedTB-En'!$AT$10</definedName>
    <definedName name="SAGC">"SAGC"</definedName>
    <definedName name="ShippingZones">[11]RATES!$J$23:$J$29</definedName>
    <definedName name="SITCREV3Codes">'[4]dropdown codes'!$C$1:$C$5238</definedName>
    <definedName name="SITCREV3DES">'[4]dropdown codes'!$F$1:$F$65536</definedName>
    <definedName name="SITCREV3DESCRIPTION">'[4]dropdown codes'!$F$2:$F$3102</definedName>
    <definedName name="Statement_TypeX" localSheetId="19">#REF!</definedName>
    <definedName name="Statement_TypeX" localSheetId="20">#REF!</definedName>
    <definedName name="Statement_TypeX" localSheetId="21">#REF!</definedName>
    <definedName name="Statement_TypeX" localSheetId="22">#REF!</definedName>
    <definedName name="Statement_TypeX" localSheetId="23">#REF!</definedName>
    <definedName name="Statement_TypeX" localSheetId="24">#REF!</definedName>
    <definedName name="Statement_TypeX" localSheetId="25">#REF!</definedName>
    <definedName name="Statement_TypeX">#REF!</definedName>
    <definedName name="TBX" localSheetId="19">#REF!</definedName>
    <definedName name="TBX" localSheetId="20">#REF!</definedName>
    <definedName name="TBX" localSheetId="21">#REF!</definedName>
    <definedName name="TBX" localSheetId="22">#REF!</definedName>
    <definedName name="TBX" localSheetId="23">#REF!</definedName>
    <definedName name="TBX" localSheetId="24">#REF!</definedName>
    <definedName name="TBX" localSheetId="25">#REF!</definedName>
    <definedName name="TBX">#REF!</definedName>
    <definedName name="TP">"TP"</definedName>
    <definedName name="ttt" localSheetId="19">#REF!</definedName>
    <definedName name="ttt" localSheetId="21">#REF!</definedName>
    <definedName name="ttt" localSheetId="22">#REF!</definedName>
    <definedName name="ttt" localSheetId="23">#REF!</definedName>
    <definedName name="ttt" localSheetId="24">#REF!</definedName>
    <definedName name="ttt" localSheetId="25">#REF!</definedName>
    <definedName name="ttt">#REF!</definedName>
    <definedName name="vff" localSheetId="19">#REF!</definedName>
    <definedName name="vff" localSheetId="21">#REF!</definedName>
    <definedName name="vff" localSheetId="22">#REF!</definedName>
    <definedName name="vff" localSheetId="23">#REF!</definedName>
    <definedName name="vff" localSheetId="24">#REF!</definedName>
    <definedName name="vff" localSheetId="25">#REF!</definedName>
    <definedName name="vff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33" l="1"/>
  <c r="D13" i="33"/>
  <c r="E14" i="22" l="1"/>
  <c r="D14" i="22"/>
  <c r="C14" i="22"/>
  <c r="C12" i="22"/>
  <c r="C11" i="22"/>
  <c r="D5" i="22"/>
  <c r="D4" i="22"/>
  <c r="D11" i="22" s="1"/>
  <c r="E3" i="22"/>
  <c r="C3" i="22"/>
  <c r="C10" i="22" s="1"/>
  <c r="B3" i="22"/>
  <c r="C18" i="21"/>
  <c r="C17" i="21"/>
  <c r="C16" i="21"/>
  <c r="C15" i="21"/>
  <c r="C14" i="21"/>
  <c r="C13" i="21"/>
  <c r="D9" i="21"/>
  <c r="E18" i="21" s="1"/>
  <c r="D8" i="21"/>
  <c r="E17" i="21" s="1"/>
  <c r="D7" i="21"/>
  <c r="E16" i="21" s="1"/>
  <c r="D6" i="21"/>
  <c r="E15" i="21" s="1"/>
  <c r="D5" i="21"/>
  <c r="D14" i="21" s="1"/>
  <c r="D4" i="21"/>
  <c r="E13" i="21" s="1"/>
  <c r="E3" i="21"/>
  <c r="C3" i="21"/>
  <c r="B3" i="21"/>
  <c r="C10" i="20"/>
  <c r="D10" i="20"/>
  <c r="B10" i="20"/>
  <c r="B10" i="19"/>
  <c r="C10" i="19"/>
  <c r="J3" i="18"/>
  <c r="J4" i="18"/>
  <c r="J5" i="18"/>
  <c r="J6" i="18"/>
  <c r="J7" i="18"/>
  <c r="J2" i="18"/>
  <c r="H2" i="18"/>
  <c r="H6" i="18"/>
  <c r="H7" i="18"/>
  <c r="D3" i="22" l="1"/>
  <c r="D10" i="22" s="1"/>
  <c r="E11" i="22"/>
  <c r="E12" i="22"/>
  <c r="D12" i="22"/>
  <c r="D17" i="21"/>
  <c r="D3" i="21"/>
  <c r="D12" i="21" s="1"/>
  <c r="C12" i="21"/>
  <c r="D18" i="21"/>
  <c r="D13" i="21"/>
  <c r="E14" i="21"/>
  <c r="D15" i="21"/>
  <c r="D16" i="21"/>
  <c r="E10" i="22" l="1"/>
  <c r="E12" i="21"/>
  <c r="D8" i="38" l="1"/>
  <c r="C6" i="38"/>
  <c r="D6" i="38" s="1"/>
  <c r="B6" i="38"/>
  <c r="D9" i="37"/>
  <c r="D8" i="37"/>
  <c r="D7" i="37"/>
  <c r="D6" i="37"/>
  <c r="C5" i="37"/>
  <c r="C4" i="37" s="1"/>
  <c r="B5" i="37"/>
  <c r="B4" i="37" s="1"/>
  <c r="B10" i="37" s="1"/>
  <c r="D11" i="36"/>
  <c r="D10" i="36"/>
  <c r="D9" i="36"/>
  <c r="D8" i="36"/>
  <c r="D7" i="36"/>
  <c r="D6" i="36"/>
  <c r="D5" i="36"/>
  <c r="C4" i="36"/>
  <c r="D4" i="36" s="1"/>
  <c r="B4" i="36"/>
  <c r="C14" i="35"/>
  <c r="B14" i="35"/>
  <c r="D13" i="35"/>
  <c r="D11" i="35"/>
  <c r="D9" i="35"/>
  <c r="D8" i="35"/>
  <c r="D7" i="35"/>
  <c r="D6" i="35"/>
  <c r="D5" i="35"/>
  <c r="D4" i="35"/>
  <c r="D15" i="34"/>
  <c r="D14" i="34"/>
  <c r="D13" i="34"/>
  <c r="D12" i="34"/>
  <c r="C11" i="34"/>
  <c r="C5" i="34" s="1"/>
  <c r="B11" i="34"/>
  <c r="B5" i="34" s="1"/>
  <c r="D10" i="34"/>
  <c r="D9" i="34"/>
  <c r="D8" i="34"/>
  <c r="D7" i="34"/>
  <c r="C6" i="34"/>
  <c r="D6" i="34" s="1"/>
  <c r="B6" i="34"/>
  <c r="C8" i="33"/>
  <c r="C9" i="33" s="1"/>
  <c r="C5" i="38" s="1"/>
  <c r="B8" i="33"/>
  <c r="B9" i="33" s="1"/>
  <c r="B5" i="38" s="1"/>
  <c r="D7" i="33"/>
  <c r="C6" i="33"/>
  <c r="B6" i="33"/>
  <c r="D6" i="33" s="1"/>
  <c r="D5" i="33"/>
  <c r="D4" i="33"/>
  <c r="E10" i="20"/>
  <c r="E9" i="20"/>
  <c r="E8" i="20"/>
  <c r="E6" i="20"/>
  <c r="E5" i="20"/>
  <c r="E4" i="20"/>
  <c r="E3" i="20"/>
  <c r="D10" i="19"/>
  <c r="E10" i="19" s="1"/>
  <c r="E9" i="19"/>
  <c r="E8" i="19"/>
  <c r="E6" i="19"/>
  <c r="E5" i="19"/>
  <c r="E4" i="19"/>
  <c r="E3" i="19"/>
  <c r="H5" i="18"/>
  <c r="H4" i="18"/>
  <c r="H3" i="18"/>
  <c r="D10" i="17"/>
  <c r="E9" i="17"/>
  <c r="D9" i="17"/>
  <c r="E8" i="17"/>
  <c r="D8" i="17"/>
  <c r="E7" i="17"/>
  <c r="E10" i="17" s="1"/>
  <c r="D7" i="17"/>
  <c r="E6" i="17"/>
  <c r="D6" i="17"/>
  <c r="E5" i="17"/>
  <c r="D5" i="17"/>
  <c r="E4" i="17"/>
  <c r="D4" i="17"/>
  <c r="E8" i="16"/>
  <c r="E7" i="16"/>
  <c r="E6" i="16"/>
  <c r="D5" i="16"/>
  <c r="E5" i="16" s="1"/>
  <c r="C5" i="16"/>
  <c r="C9" i="16" s="1"/>
  <c r="B5" i="16"/>
  <c r="B9" i="16" s="1"/>
  <c r="E4" i="16"/>
  <c r="D10" i="15"/>
  <c r="E10" i="15" s="1"/>
  <c r="B10" i="15"/>
  <c r="C5" i="15" s="1"/>
  <c r="E8" i="15"/>
  <c r="C8" i="15"/>
  <c r="E7" i="15"/>
  <c r="C7" i="15"/>
  <c r="E6" i="15"/>
  <c r="C6" i="15"/>
  <c r="E5" i="15"/>
  <c r="E4" i="15"/>
  <c r="E3" i="15"/>
  <c r="E11" i="14"/>
  <c r="E10" i="14"/>
  <c r="D9" i="14"/>
  <c r="E9" i="14" s="1"/>
  <c r="C9" i="14"/>
  <c r="B9" i="14"/>
  <c r="E8" i="14"/>
  <c r="E6" i="14"/>
  <c r="E5" i="14"/>
  <c r="D4" i="14"/>
  <c r="E4" i="14" s="1"/>
  <c r="C4" i="14"/>
  <c r="B4" i="14"/>
  <c r="D4" i="37" l="1"/>
  <c r="C10" i="37"/>
  <c r="D10" i="37" s="1"/>
  <c r="D5" i="37"/>
  <c r="D14" i="35"/>
  <c r="D11" i="34"/>
  <c r="D5" i="34"/>
  <c r="D8" i="33"/>
  <c r="D9" i="16"/>
  <c r="E9" i="16"/>
  <c r="E9" i="15"/>
  <c r="C10" i="15"/>
  <c r="C9" i="15"/>
  <c r="C4" i="15"/>
  <c r="C3" i="15"/>
  <c r="D5" i="38"/>
  <c r="D9" i="33"/>
  <c r="E5" i="8" l="1"/>
  <c r="B4" i="8"/>
  <c r="I4" i="7"/>
  <c r="H4" i="7"/>
  <c r="G4" i="7"/>
  <c r="F4" i="7"/>
  <c r="E4" i="7"/>
  <c r="D4" i="7"/>
  <c r="C4" i="7"/>
  <c r="J2" i="7"/>
  <c r="I2" i="7"/>
  <c r="H2" i="7"/>
  <c r="G2" i="7"/>
  <c r="F2" i="7"/>
  <c r="E2" i="7"/>
  <c r="D2" i="7"/>
  <c r="C2" i="7"/>
  <c r="B2" i="7"/>
  <c r="E8" i="8" l="1"/>
  <c r="D4" i="8"/>
  <c r="E6" i="8"/>
  <c r="C4" i="8"/>
  <c r="E7" i="8"/>
  <c r="J4" i="7"/>
  <c r="E4" i="8" l="1"/>
</calcChain>
</file>

<file path=xl/sharedStrings.xml><?xml version="1.0" encoding="utf-8"?>
<sst xmlns="http://schemas.openxmlformats.org/spreadsheetml/2006/main" count="343" uniqueCount="220">
  <si>
    <t>Energy Price Index</t>
  </si>
  <si>
    <t>Food Price Index</t>
  </si>
  <si>
    <t>Figure 1: Global Crude Oil Prices and Food Prices Index (Jan-Jun)</t>
  </si>
  <si>
    <t>Avg. Inflation Rates (%)</t>
  </si>
  <si>
    <t>Categories</t>
  </si>
  <si>
    <t>Food &amp; Non-alcoholic Beverages</t>
  </si>
  <si>
    <t>Alcohol and Tobacco</t>
  </si>
  <si>
    <t>Clothing and Footwear</t>
  </si>
  <si>
    <t>Housing and Utilities</t>
  </si>
  <si>
    <t>Household Equipment</t>
  </si>
  <si>
    <t>Health</t>
  </si>
  <si>
    <t xml:space="preserve"> </t>
  </si>
  <si>
    <t>Transport</t>
  </si>
  <si>
    <t>Communication</t>
  </si>
  <si>
    <t>Recreation and Culture</t>
  </si>
  <si>
    <t>Education</t>
  </si>
  <si>
    <t>Restaurants and Hotels</t>
  </si>
  <si>
    <t>Misc. Goods and Services</t>
  </si>
  <si>
    <t>Overall CPI Inflation</t>
  </si>
  <si>
    <t>Source: Economics and Statistics Office</t>
  </si>
  <si>
    <t>Half year 2023</t>
  </si>
  <si>
    <t>Half year 2024</t>
  </si>
  <si>
    <t>QTR 1</t>
  </si>
  <si>
    <t/>
  </si>
  <si>
    <t>QTR 2</t>
  </si>
  <si>
    <t>QTR 3</t>
  </si>
  <si>
    <t>QTR 4</t>
  </si>
  <si>
    <t>Inflation (%)</t>
  </si>
  <si>
    <t>Non-Food</t>
  </si>
  <si>
    <t xml:space="preserve">Food </t>
  </si>
  <si>
    <t>Core Inflation</t>
  </si>
  <si>
    <t>Table 2: Inflation Rates (%, Jan-June)</t>
  </si>
  <si>
    <t>Figure 4: Quarterly Inflation (%)</t>
  </si>
  <si>
    <t xml:space="preserve">*Inflation of current quarter CPI over the same quarter a year ago. </t>
  </si>
  <si>
    <t>Figure 5: Food and Non-food Inflation (%)</t>
  </si>
  <si>
    <t>Merchandise Imports</t>
  </si>
  <si>
    <t>(CI$ Million)</t>
  </si>
  <si>
    <t>(CI$ 000)</t>
  </si>
  <si>
    <t>% Change</t>
  </si>
  <si>
    <t>CI$ Million</t>
  </si>
  <si>
    <t>Total</t>
  </si>
  <si>
    <t>Figure 6:  Merchandise Imports (Jan-June)</t>
  </si>
  <si>
    <t>(CI$ Millions)</t>
  </si>
  <si>
    <t>Source: Cayman Islands Customs &amp; Border Control and ESO</t>
  </si>
  <si>
    <t>Diesel</t>
  </si>
  <si>
    <t>Aviation Fuel</t>
  </si>
  <si>
    <t>Propane</t>
  </si>
  <si>
    <t>Millions of Imperial Gallons</t>
  </si>
  <si>
    <t>Total Fuel</t>
  </si>
  <si>
    <t xml:space="preserve">Gas </t>
  </si>
  <si>
    <t>Total Cargo</t>
  </si>
  <si>
    <t>Containerized Cargo</t>
  </si>
  <si>
    <t>Cement Bulk</t>
  </si>
  <si>
    <t>Break Bulk</t>
  </si>
  <si>
    <t>Aggregates</t>
  </si>
  <si>
    <t>Figure 7:  Total Tonnage of Cargo in thousands (Jan-June)</t>
  </si>
  <si>
    <t>Source: Cayman Islands Port Authority</t>
  </si>
  <si>
    <t>Table 3: Oil Imports (Jan-June)</t>
  </si>
  <si>
    <t xml:space="preserve">Work Permits </t>
  </si>
  <si>
    <t>Figure 8: Work Permits</t>
  </si>
  <si>
    <t>Q3</t>
  </si>
  <si>
    <t>Q4</t>
  </si>
  <si>
    <t>Q1</t>
  </si>
  <si>
    <t>Q2</t>
  </si>
  <si>
    <r>
      <t xml:space="preserve">Sources: Work Force Opportunities and Residency Cayman, Economics </t>
    </r>
    <r>
      <rPr>
        <sz val="9"/>
        <color theme="1"/>
        <rFont val="Book Antiqua"/>
        <family val="1"/>
      </rPr>
      <t>&amp; Statistics Office</t>
    </r>
  </si>
  <si>
    <t>Caymanian</t>
  </si>
  <si>
    <t>Non-Caymanian</t>
  </si>
  <si>
    <t>Figure 9: Civil Service Employment</t>
  </si>
  <si>
    <t>Source: Portfolio of the Civil Service</t>
  </si>
  <si>
    <t>Fall 2019</t>
  </si>
  <si>
    <t xml:space="preserve">Fall 2020 </t>
  </si>
  <si>
    <t>Census 2021</t>
  </si>
  <si>
    <t>Spring 2022</t>
  </si>
  <si>
    <t>Fall 2022</t>
  </si>
  <si>
    <t>Spring 2023</t>
  </si>
  <si>
    <t>Fall 2023</t>
  </si>
  <si>
    <t>Spring 2024</t>
  </si>
  <si>
    <t>Unemployment Rate</t>
  </si>
  <si>
    <t>Figure 8: Unemployment Rate (%)</t>
  </si>
  <si>
    <t>Source: Economics and Statistic Office</t>
  </si>
  <si>
    <t>Table 8: Bank &amp; Trust Companies</t>
  </si>
  <si>
    <t xml:space="preserve">% </t>
  </si>
  <si>
    <t>2023</t>
  </si>
  <si>
    <t>Change</t>
  </si>
  <si>
    <t>Bank and Trust</t>
  </si>
  <si>
    <t>Class A</t>
  </si>
  <si>
    <t>Class B</t>
  </si>
  <si>
    <t xml:space="preserve">   Class "B" restricted</t>
  </si>
  <si>
    <t>Trust Companies</t>
  </si>
  <si>
    <t>Restricted</t>
  </si>
  <si>
    <t>Unrestricted</t>
  </si>
  <si>
    <t>Source: Cayman Islands Monetary Authority</t>
  </si>
  <si>
    <t>South America</t>
  </si>
  <si>
    <t>Europe</t>
  </si>
  <si>
    <t>Caribbean &amp; Central America</t>
  </si>
  <si>
    <t>USA</t>
  </si>
  <si>
    <t>Asia &amp; Australia</t>
  </si>
  <si>
    <t>Canada &amp; Mexico</t>
  </si>
  <si>
    <t>Middle East &amp; Africa</t>
  </si>
  <si>
    <t>Table 9: Insurance Companies</t>
  </si>
  <si>
    <t>%</t>
  </si>
  <si>
    <t>Domestic - Class 'A'</t>
  </si>
  <si>
    <t>Captives</t>
  </si>
  <si>
    <t>Class 'B'</t>
  </si>
  <si>
    <t>Class 'C'</t>
  </si>
  <si>
    <t>Class 'D'</t>
  </si>
  <si>
    <t xml:space="preserve">Total </t>
  </si>
  <si>
    <t>Class B: captives and segregated portfolio companies;</t>
  </si>
  <si>
    <t>Class C: special purpose vehicles</t>
  </si>
  <si>
    <t>Class D: other insurance vehicles</t>
  </si>
  <si>
    <t>Proportion</t>
  </si>
  <si>
    <t>Healthcare</t>
  </si>
  <si>
    <t>Workers' Compensation</t>
  </si>
  <si>
    <t>Property</t>
  </si>
  <si>
    <t>General Liability</t>
  </si>
  <si>
    <t>Professional Liability</t>
  </si>
  <si>
    <t>Other</t>
  </si>
  <si>
    <t>Registered</t>
  </si>
  <si>
    <t>Master</t>
  </si>
  <si>
    <t>Administered</t>
  </si>
  <si>
    <t>Licensed</t>
  </si>
  <si>
    <t>Limited Investor</t>
  </si>
  <si>
    <t>Total Funds excluding Master</t>
  </si>
  <si>
    <t>Private Funds</t>
  </si>
  <si>
    <t>qtr 3</t>
  </si>
  <si>
    <t>qtr 4</t>
  </si>
  <si>
    <t>qtr 1</t>
  </si>
  <si>
    <t>qtr 2</t>
  </si>
  <si>
    <t>Figure 16: Mutual Funds (as at the end of quarter)</t>
  </si>
  <si>
    <t xml:space="preserve">Instrument </t>
  </si>
  <si>
    <t>Investment Fund Security</t>
  </si>
  <si>
    <t>Specialist Debt Security</t>
  </si>
  <si>
    <t>Corporate &amp; Sovereign Debt Security</t>
  </si>
  <si>
    <t>Primary Equity Security</t>
  </si>
  <si>
    <t>Secondary Equity Security</t>
  </si>
  <si>
    <t>Insurance Linked Security</t>
  </si>
  <si>
    <t>Retail Debt Security</t>
  </si>
  <si>
    <t>Source: Cayman Islands Stock Exchange</t>
  </si>
  <si>
    <t xml:space="preserve">Instruments </t>
  </si>
  <si>
    <t xml:space="preserve">    Exempt </t>
  </si>
  <si>
    <t xml:space="preserve">    Non-Resident</t>
  </si>
  <si>
    <t xml:space="preserve">    Resident</t>
  </si>
  <si>
    <t xml:space="preserve">    Foreign</t>
  </si>
  <si>
    <t xml:space="preserve">    FDN</t>
  </si>
  <si>
    <t xml:space="preserve">    LLC</t>
  </si>
  <si>
    <t>Source: Registrar of Companies</t>
  </si>
  <si>
    <t>Exempt</t>
  </si>
  <si>
    <t>Foreign</t>
  </si>
  <si>
    <t xml:space="preserve">% Change </t>
  </si>
  <si>
    <t xml:space="preserve"> Source: Cayman Islands Treasury Department &amp; Economics and Statistics Office</t>
  </si>
  <si>
    <t>Net Lending (Overall Balance)</t>
  </si>
  <si>
    <t>Revenue</t>
  </si>
  <si>
    <t>Expense</t>
  </si>
  <si>
    <t>Net Operating Balance</t>
  </si>
  <si>
    <r>
      <t>Net Investment in Nonfinancial Assets</t>
    </r>
    <r>
      <rPr>
        <vertAlign val="superscript"/>
        <sz val="11"/>
        <rFont val="Book Antiqua"/>
        <family val="1"/>
      </rPr>
      <t>1</t>
    </r>
  </si>
  <si>
    <t>Total Expenditure</t>
  </si>
  <si>
    <t>Financing:</t>
  </si>
  <si>
    <t>Net Acquisition of Financial Assets</t>
  </si>
  <si>
    <t xml:space="preserve">   Net Incurrence of Liabilities</t>
  </si>
  <si>
    <t>Source: Cayman Islands Treasury Department &amp; Economics and Statistics Office</t>
  </si>
  <si>
    <t>Taxes</t>
  </si>
  <si>
    <t>Taxes on International Trade &amp; Transactions</t>
  </si>
  <si>
    <t>Taxes on Goods &amp; Services</t>
  </si>
  <si>
    <t>Taxes on Property</t>
  </si>
  <si>
    <t>Other Taxes</t>
  </si>
  <si>
    <t>Other Revenue</t>
  </si>
  <si>
    <t>Sale of Goods &amp; Services</t>
  </si>
  <si>
    <t>Investment Revenue</t>
  </si>
  <si>
    <t>Fines, Penalties and Forfeits</t>
  </si>
  <si>
    <t>Transfers n.e.c.</t>
  </si>
  <si>
    <t>Financial Services Licences</t>
  </si>
  <si>
    <t>ICTA Licences &amp; Royalties</t>
  </si>
  <si>
    <t>Work Permit and Residency Fees</t>
  </si>
  <si>
    <t>Other Stamp Duties</t>
  </si>
  <si>
    <t>Traders' Licences</t>
  </si>
  <si>
    <t>Other Domestic Taxes</t>
  </si>
  <si>
    <t>Of which:</t>
  </si>
  <si>
    <t xml:space="preserve">      Tourist Accommodation Charges</t>
  </si>
  <si>
    <t xml:space="preserve">      Charges</t>
  </si>
  <si>
    <t xml:space="preserve">   Motor Vehicle Charges</t>
  </si>
  <si>
    <t>Compensation of Employees</t>
  </si>
  <si>
    <t>Use of Goods and Services</t>
  </si>
  <si>
    <t>Consumption of Fixed Capital</t>
  </si>
  <si>
    <t>Subsidies</t>
  </si>
  <si>
    <t>Social Benefits</t>
  </si>
  <si>
    <t xml:space="preserve">Interest </t>
  </si>
  <si>
    <t>Other Expense</t>
  </si>
  <si>
    <t>Gross Investment in Non-Financial Assets</t>
  </si>
  <si>
    <t>Fixed Assets</t>
  </si>
  <si>
    <t>Capital Investment in Ministries and Portfolios</t>
  </si>
  <si>
    <t>Capital Investment in Statutory Authorities and Government Owned Companies</t>
  </si>
  <si>
    <t>Executive Assets</t>
  </si>
  <si>
    <t>Inventories</t>
  </si>
  <si>
    <t>Net Investment in Non-Financial Assets</t>
  </si>
  <si>
    <t xml:space="preserve"> Net Acquisition of Financial Assets</t>
  </si>
  <si>
    <t xml:space="preserve">      Incurrence (Disbursement)</t>
  </si>
  <si>
    <t xml:space="preserve">      Reduction (Loan Repayment)</t>
  </si>
  <si>
    <t>Source: Cayman Islands Treasury Department</t>
  </si>
  <si>
    <t>Debt Balance</t>
  </si>
  <si>
    <t>2024</t>
  </si>
  <si>
    <t>Jun</t>
  </si>
  <si>
    <t>Figure 15: Percentage Proportion of Registered Banks by Regional Source as at June 2024</t>
  </si>
  <si>
    <t>Table 10: Captive Insurance Licences by 
Primary Class of Business, June 2024</t>
  </si>
  <si>
    <t>-</t>
  </si>
  <si>
    <t xml:space="preserve">
Table 11: Number of Stock Listings 
by Instruments, end June</t>
  </si>
  <si>
    <t xml:space="preserve">Table 12: Market Capitalisation 
by Instruments, (US$ Billions), end June </t>
  </si>
  <si>
    <t>Percentage Change (%)</t>
  </si>
  <si>
    <t xml:space="preserve">    FDN*</t>
  </si>
  <si>
    <t>Limited</t>
  </si>
  <si>
    <t>LLP</t>
  </si>
  <si>
    <t>Table 14: New Partnership Registrations, end June</t>
  </si>
  <si>
    <t>Table 13: New Company Registrations, end June</t>
  </si>
  <si>
    <t>Figure 21:  Central Government’s Overall Fiscal Balance 
 (CI$ Million, Jan-Jun)</t>
  </si>
  <si>
    <t xml:space="preserve">Table 21: Summary of Fiscal Operations (Jan-Jun) </t>
  </si>
  <si>
    <t>Table 22: Central Government’s Revenue</t>
  </si>
  <si>
    <t xml:space="preserve">Table 23: Domestic Tax Collection of the Central
 Government (Jan-Jun) </t>
  </si>
  <si>
    <t>Figure 22: Central Government’s Outstanding Debt 
(CI$ Million)</t>
  </si>
  <si>
    <t xml:space="preserve">Table 26: Net Financing (Jan-Jun) </t>
  </si>
  <si>
    <t>Table 25: Investment in Non-Financial Assets (Jan-Jun)</t>
  </si>
  <si>
    <t>Table 24: Expenses of the Central Government (Jan-Jun)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</si>
</sst>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0.0"/>
    <numFmt numFmtId="165" formatCode="0.0_);\(0.0\)"/>
    <numFmt numFmtId="166" formatCode="[$-409]mmm\-yy;@"/>
    <numFmt numFmtId="167" formatCode="0.000"/>
    <numFmt numFmtId="168" formatCode="#,##0.0_);\(#,##0.0\)"/>
    <numFmt numFmtId="169" formatCode="_(* #,##0.0_);_(* \(#,##0.0\);_(* &quot;-&quot;??_);_(@_)"/>
    <numFmt numFmtId="170" formatCode="#,##0.0_);[Red]\(#,##0.0\)"/>
    <numFmt numFmtId="171" formatCode="#,##0.0"/>
    <numFmt numFmtId="172" formatCode="0.0%"/>
    <numFmt numFmtId="173" formatCode="_(* #,##0_);_(* \(#,##0\);_(* &quot;-&quot;??_);_(@_)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Book Antiqua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Book Antiqua"/>
      <family val="1"/>
    </font>
    <font>
      <sz val="9"/>
      <name val="Book Antiqua"/>
      <family val="1"/>
    </font>
    <font>
      <b/>
      <sz val="10"/>
      <name val="Book Antiqua"/>
      <family val="1"/>
    </font>
    <font>
      <b/>
      <sz val="10"/>
      <color rgb="FF0000FF"/>
      <name val="Book Antiqua"/>
      <family val="1"/>
    </font>
    <font>
      <b/>
      <sz val="10"/>
      <color theme="1"/>
      <name val="Book Antiqua"/>
      <family val="1"/>
    </font>
    <font>
      <sz val="9"/>
      <color theme="1"/>
      <name val="Book Antiqua"/>
      <family val="1"/>
    </font>
    <font>
      <b/>
      <sz val="9"/>
      <color theme="1"/>
      <name val="Book Antiqua"/>
      <family val="1"/>
    </font>
    <font>
      <b/>
      <sz val="11"/>
      <color theme="1"/>
      <name val="Book Antiqua"/>
      <family val="1"/>
    </font>
    <font>
      <b/>
      <sz val="12"/>
      <color theme="1"/>
      <name val="Book Antiqua"/>
      <family val="1"/>
    </font>
    <font>
      <i/>
      <sz val="11"/>
      <color theme="1"/>
      <name val="Calibri"/>
      <family val="2"/>
      <scheme val="minor"/>
    </font>
    <font>
      <b/>
      <i/>
      <sz val="10"/>
      <name val="Arial"/>
      <family val="2"/>
    </font>
    <font>
      <i/>
      <sz val="11"/>
      <name val="Calibri"/>
      <family val="2"/>
      <scheme val="minor"/>
    </font>
    <font>
      <sz val="11"/>
      <name val="Book Antiqua"/>
      <family val="1"/>
    </font>
    <font>
      <b/>
      <sz val="11"/>
      <name val="Book Antiqua"/>
      <family val="1"/>
    </font>
    <font>
      <b/>
      <sz val="9"/>
      <name val="Book Antiqua"/>
      <family val="1"/>
    </font>
    <font>
      <sz val="11"/>
      <color theme="1"/>
      <name val="Book Antiqua"/>
      <family val="1"/>
    </font>
    <font>
      <sz val="9"/>
      <color rgb="FF000000"/>
      <name val="Book Antiqua"/>
      <family val="1"/>
    </font>
    <font>
      <b/>
      <i/>
      <sz val="11"/>
      <name val="Book Antiqua"/>
      <family val="1"/>
    </font>
    <font>
      <u/>
      <sz val="11"/>
      <name val="Book Antiqua"/>
      <family val="1"/>
    </font>
    <font>
      <sz val="10"/>
      <color indexed="10"/>
      <name val="Book Antiqua"/>
      <family val="1"/>
    </font>
    <font>
      <sz val="11"/>
      <color rgb="FF000000"/>
      <name val="Calibri"/>
      <family val="2"/>
    </font>
    <font>
      <sz val="11"/>
      <color rgb="FFFFC000"/>
      <name val="Book Antiqua"/>
      <family val="1"/>
    </font>
    <font>
      <b/>
      <sz val="11"/>
      <color theme="0"/>
      <name val="Book Antiqua"/>
      <family val="1"/>
    </font>
    <font>
      <vertAlign val="superscript"/>
      <sz val="11"/>
      <name val="Book Antiqua"/>
      <family val="1"/>
    </font>
    <font>
      <sz val="10"/>
      <color theme="1"/>
      <name val="Book Antiqua"/>
      <family val="1"/>
    </font>
    <font>
      <sz val="11"/>
      <color rgb="FFFFFFCC"/>
      <name val="Book Antiqua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C3D69B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30">
    <xf numFmtId="0" fontId="0" fillId="0" borderId="0" xfId="0"/>
    <xf numFmtId="0" fontId="1" fillId="0" borderId="0" xfId="2" applyFont="1" applyFill="1" applyBorder="1"/>
    <xf numFmtId="0" fontId="5" fillId="0" borderId="0" xfId="2" applyFont="1" applyFill="1" applyBorder="1"/>
    <xf numFmtId="0" fontId="4" fillId="0" borderId="0" xfId="2" applyFont="1" applyFill="1" applyBorder="1"/>
    <xf numFmtId="0" fontId="3" fillId="0" borderId="0" xfId="2" applyFont="1" applyAlignment="1">
      <alignment horizontal="left"/>
    </xf>
    <xf numFmtId="164" fontId="1" fillId="0" borderId="0" xfId="2" applyNumberFormat="1" applyFont="1" applyFill="1" applyBorder="1" applyAlignment="1">
      <alignment horizontal="center"/>
    </xf>
    <xf numFmtId="0" fontId="3" fillId="0" borderId="0" xfId="2" applyFont="1" applyFill="1" applyBorder="1" applyAlignment="1">
      <alignment horizontal="left"/>
    </xf>
    <xf numFmtId="0" fontId="5" fillId="0" borderId="0" xfId="2" applyFont="1"/>
    <xf numFmtId="0" fontId="6" fillId="0" borderId="0" xfId="0" applyFont="1" applyAlignment="1">
      <alignment vertical="center"/>
    </xf>
    <xf numFmtId="0" fontId="2" fillId="0" borderId="0" xfId="2"/>
    <xf numFmtId="0" fontId="9" fillId="2" borderId="6" xfId="2" applyFont="1" applyFill="1" applyBorder="1" applyAlignment="1">
      <alignment horizontal="left" wrapText="1"/>
    </xf>
    <xf numFmtId="165" fontId="9" fillId="2" borderId="0" xfId="2" applyNumberFormat="1" applyFont="1" applyFill="1" applyBorder="1"/>
    <xf numFmtId="165" fontId="9" fillId="2" borderId="7" xfId="2" applyNumberFormat="1" applyFont="1" applyFill="1" applyBorder="1"/>
    <xf numFmtId="0" fontId="9" fillId="2" borderId="8" xfId="2" applyFont="1" applyFill="1" applyBorder="1" applyAlignment="1">
      <alignment horizontal="left" wrapText="1"/>
    </xf>
    <xf numFmtId="0" fontId="9" fillId="2" borderId="9" xfId="2" applyFont="1" applyFill="1" applyBorder="1" applyAlignment="1">
      <alignment horizontal="center" wrapText="1"/>
    </xf>
    <xf numFmtId="165" fontId="9" fillId="2" borderId="10" xfId="2" applyNumberFormat="1" applyFont="1" applyFill="1" applyBorder="1"/>
    <xf numFmtId="165" fontId="9" fillId="2" borderId="11" xfId="2" applyNumberFormat="1" applyFont="1" applyFill="1" applyBorder="1"/>
    <xf numFmtId="0" fontId="10" fillId="2" borderId="0" xfId="2" applyFont="1" applyFill="1"/>
    <xf numFmtId="0" fontId="9" fillId="3" borderId="2" xfId="2" applyFont="1" applyFill="1" applyBorder="1" applyAlignment="1">
      <alignment wrapText="1"/>
    </xf>
    <xf numFmtId="0" fontId="9" fillId="3" borderId="2" xfId="2" applyFont="1" applyFill="1" applyBorder="1"/>
    <xf numFmtId="0" fontId="9" fillId="3" borderId="4" xfId="2" applyFont="1" applyFill="1" applyBorder="1" applyAlignment="1">
      <alignment horizontal="center" wrapText="1"/>
    </xf>
    <xf numFmtId="0" fontId="2" fillId="0" borderId="0" xfId="2" applyFill="1"/>
    <xf numFmtId="0" fontId="2" fillId="0" borderId="0" xfId="2" applyFill="1" applyBorder="1"/>
    <xf numFmtId="0" fontId="9" fillId="0" borderId="0" xfId="2" applyFont="1" applyFill="1" applyBorder="1"/>
    <xf numFmtId="166" fontId="0" fillId="0" borderId="0" xfId="0" applyNumberFormat="1" applyBorder="1"/>
    <xf numFmtId="2" fontId="0" fillId="0" borderId="0" xfId="0" applyNumberFormat="1" applyBorder="1"/>
    <xf numFmtId="166" fontId="0" fillId="0" borderId="12" xfId="0" applyNumberFormat="1" applyBorder="1"/>
    <xf numFmtId="2" fontId="0" fillId="0" borderId="12" xfId="0" applyNumberFormat="1" applyBorder="1"/>
    <xf numFmtId="17" fontId="2" fillId="0" borderId="0" xfId="2" applyNumberFormat="1" applyFill="1"/>
    <xf numFmtId="0" fontId="12" fillId="4" borderId="20" xfId="0" applyNumberFormat="1" applyFont="1" applyFill="1" applyBorder="1" applyAlignment="1">
      <alignment horizontal="center" wrapText="1"/>
    </xf>
    <xf numFmtId="164" fontId="0" fillId="0" borderId="7" xfId="0" applyNumberFormat="1" applyBorder="1"/>
    <xf numFmtId="164" fontId="0" fillId="0" borderId="21" xfId="0" applyNumberFormat="1" applyBorder="1"/>
    <xf numFmtId="0" fontId="0" fillId="4" borderId="22" xfId="0" applyFill="1" applyBorder="1"/>
    <xf numFmtId="0" fontId="0" fillId="4" borderId="23" xfId="0" applyFill="1" applyBorder="1"/>
    <xf numFmtId="0" fontId="0" fillId="0" borderId="18" xfId="0" applyNumberFormat="1" applyBorder="1"/>
    <xf numFmtId="0" fontId="0" fillId="0" borderId="19" xfId="0" applyNumberFormat="1" applyBorder="1"/>
    <xf numFmtId="0" fontId="0" fillId="0" borderId="0" xfId="0" applyFill="1" applyBorder="1"/>
    <xf numFmtId="0" fontId="2" fillId="0" borderId="18" xfId="2" applyBorder="1"/>
    <xf numFmtId="0" fontId="12" fillId="4" borderId="15" xfId="0" applyNumberFormat="1" applyFont="1" applyFill="1" applyBorder="1" applyAlignment="1">
      <alignment horizontal="center" wrapText="1"/>
    </xf>
    <xf numFmtId="0" fontId="12" fillId="4" borderId="16" xfId="0" applyNumberFormat="1" applyFont="1" applyFill="1" applyBorder="1" applyAlignment="1">
      <alignment horizontal="center" wrapText="1"/>
    </xf>
    <xf numFmtId="2" fontId="0" fillId="0" borderId="7" xfId="0" applyNumberFormat="1" applyBorder="1"/>
    <xf numFmtId="2" fontId="0" fillId="0" borderId="21" xfId="0" applyNumberFormat="1" applyBorder="1"/>
    <xf numFmtId="0" fontId="0" fillId="0" borderId="22" xfId="0" applyBorder="1"/>
    <xf numFmtId="0" fontId="0" fillId="0" borderId="23" xfId="0" applyBorder="1"/>
    <xf numFmtId="0" fontId="3" fillId="0" borderId="0" xfId="2" applyFont="1"/>
    <xf numFmtId="0" fontId="13" fillId="0" borderId="0" xfId="0" applyFont="1"/>
    <xf numFmtId="0" fontId="14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8" fillId="0" borderId="0" xfId="0" applyFont="1"/>
    <xf numFmtId="0" fontId="8" fillId="0" borderId="0" xfId="0" applyFont="1" applyAlignment="1">
      <alignment horizontal="left"/>
    </xf>
    <xf numFmtId="0" fontId="0" fillId="0" borderId="0" xfId="0" applyFill="1"/>
    <xf numFmtId="168" fontId="0" fillId="0" borderId="0" xfId="3" applyNumberFormat="1" applyFont="1" applyAlignment="1">
      <alignment horizontal="left"/>
    </xf>
    <xf numFmtId="164" fontId="0" fillId="0" borderId="0" xfId="0" applyNumberFormat="1"/>
    <xf numFmtId="43" fontId="0" fillId="0" borderId="0" xfId="3" applyFont="1"/>
    <xf numFmtId="170" fontId="18" fillId="0" borderId="0" xfId="3" applyNumberFormat="1" applyFont="1" applyAlignment="1">
      <alignment horizontal="left"/>
    </xf>
    <xf numFmtId="43" fontId="0" fillId="0" borderId="0" xfId="0" applyNumberFormat="1"/>
    <xf numFmtId="168" fontId="0" fillId="0" borderId="0" xfId="0" applyNumberFormat="1" applyAlignment="1">
      <alignment horizontal="left"/>
    </xf>
    <xf numFmtId="171" fontId="0" fillId="0" borderId="0" xfId="0" applyNumberFormat="1" applyFill="1" applyAlignment="1">
      <alignment horizontal="left"/>
    </xf>
    <xf numFmtId="0" fontId="0" fillId="0" borderId="0" xfId="0" applyAlignment="1">
      <alignment horizontal="left"/>
    </xf>
    <xf numFmtId="172" fontId="0" fillId="0" borderId="0" xfId="4" applyNumberFormat="1" applyFont="1"/>
    <xf numFmtId="169" fontId="0" fillId="0" borderId="0" xfId="3" applyNumberFormat="1" applyFont="1" applyFill="1"/>
    <xf numFmtId="164" fontId="20" fillId="0" borderId="0" xfId="3" applyNumberFormat="1" applyFont="1" applyAlignment="1">
      <alignment horizontal="left"/>
    </xf>
    <xf numFmtId="0" fontId="14" fillId="0" borderId="0" xfId="0" applyFont="1"/>
    <xf numFmtId="37" fontId="0" fillId="0" borderId="0" xfId="3" applyNumberFormat="1" applyFont="1" applyAlignment="1">
      <alignment horizontal="left"/>
    </xf>
    <xf numFmtId="0" fontId="8" fillId="0" borderId="0" xfId="0" applyFont="1" applyBorder="1" applyAlignment="1"/>
    <xf numFmtId="0" fontId="11" fillId="0" borderId="0" xfId="0" applyNumberFormat="1" applyFont="1" applyFill="1" applyBorder="1"/>
    <xf numFmtId="169" fontId="11" fillId="0" borderId="0" xfId="0" applyNumberFormat="1" applyFont="1" applyFill="1" applyBorder="1"/>
    <xf numFmtId="169" fontId="9" fillId="0" borderId="0" xfId="3" applyNumberFormat="1" applyFont="1" applyFill="1" applyBorder="1"/>
    <xf numFmtId="43" fontId="9" fillId="0" borderId="0" xfId="3" applyNumberFormat="1" applyFont="1" applyFill="1" applyBorder="1"/>
    <xf numFmtId="164" fontId="8" fillId="0" borderId="0" xfId="0" applyNumberFormat="1" applyFont="1"/>
    <xf numFmtId="39" fontId="0" fillId="0" borderId="0" xfId="3" applyNumberFormat="1" applyFont="1" applyAlignment="1">
      <alignment horizontal="left"/>
    </xf>
    <xf numFmtId="168" fontId="7" fillId="0" borderId="0" xfId="3" applyNumberFormat="1" applyFont="1" applyAlignment="1">
      <alignment horizontal="left"/>
    </xf>
    <xf numFmtId="0" fontId="16" fillId="0" borderId="6" xfId="0" applyFont="1" applyBorder="1" applyAlignment="1">
      <alignment horizontal="left"/>
    </xf>
    <xf numFmtId="0" fontId="16" fillId="0" borderId="15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20" xfId="0" applyFont="1" applyBorder="1" applyAlignment="1">
      <alignment horizontal="left"/>
    </xf>
    <xf numFmtId="0" fontId="16" fillId="0" borderId="8" xfId="0" applyFont="1" applyFill="1" applyBorder="1"/>
    <xf numFmtId="168" fontId="24" fillId="0" borderId="34" xfId="3" applyNumberFormat="1" applyFont="1" applyFill="1" applyBorder="1" applyAlignment="1">
      <alignment horizontal="left"/>
    </xf>
    <xf numFmtId="168" fontId="24" fillId="0" borderId="7" xfId="3" applyNumberFormat="1" applyFont="1" applyFill="1" applyBorder="1" applyAlignment="1">
      <alignment horizontal="left"/>
    </xf>
    <xf numFmtId="0" fontId="16" fillId="0" borderId="8" xfId="0" applyFont="1" applyBorder="1" applyAlignment="1">
      <alignment vertical="center"/>
    </xf>
    <xf numFmtId="37" fontId="24" fillId="0" borderId="34" xfId="3" applyNumberFormat="1" applyFont="1" applyBorder="1" applyAlignment="1">
      <alignment horizontal="left"/>
    </xf>
    <xf numFmtId="37" fontId="24" fillId="0" borderId="7" xfId="3" applyNumberFormat="1" applyFont="1" applyBorder="1" applyAlignment="1">
      <alignment horizontal="left"/>
    </xf>
    <xf numFmtId="0" fontId="16" fillId="0" borderId="17" xfId="0" applyFont="1" applyBorder="1" applyAlignment="1">
      <alignment vertical="center"/>
    </xf>
    <xf numFmtId="37" fontId="24" fillId="0" borderId="35" xfId="3" applyNumberFormat="1" applyFont="1" applyBorder="1" applyAlignment="1">
      <alignment horizontal="left"/>
    </xf>
    <xf numFmtId="37" fontId="24" fillId="0" borderId="36" xfId="3" applyNumberFormat="1" applyFont="1" applyBorder="1" applyAlignment="1">
      <alignment horizontal="left"/>
    </xf>
    <xf numFmtId="37" fontId="24" fillId="0" borderId="21" xfId="3" applyNumberFormat="1" applyFont="1" applyBorder="1" applyAlignment="1">
      <alignment horizontal="left"/>
    </xf>
    <xf numFmtId="168" fontId="8" fillId="0" borderId="0" xfId="3" applyNumberFormat="1" applyFont="1" applyFill="1" applyAlignment="1">
      <alignment horizontal="left"/>
    </xf>
    <xf numFmtId="0" fontId="16" fillId="0" borderId="0" xfId="0" applyFont="1" applyAlignment="1">
      <alignment vertical="center"/>
    </xf>
    <xf numFmtId="37" fontId="24" fillId="0" borderId="0" xfId="3" applyNumberFormat="1" applyFont="1" applyAlignment="1">
      <alignment horizontal="left"/>
    </xf>
    <xf numFmtId="0" fontId="24" fillId="0" borderId="0" xfId="0" applyFont="1"/>
    <xf numFmtId="0" fontId="16" fillId="0" borderId="0" xfId="0" applyFont="1" applyFill="1" applyAlignment="1">
      <alignment vertical="center"/>
    </xf>
    <xf numFmtId="37" fontId="24" fillId="0" borderId="0" xfId="3" applyNumberFormat="1" applyFont="1" applyFill="1" applyBorder="1" applyAlignment="1">
      <alignment horizontal="left"/>
    </xf>
    <xf numFmtId="0" fontId="24" fillId="0" borderId="0" xfId="0" applyFont="1" applyFill="1" applyBorder="1"/>
    <xf numFmtId="0" fontId="17" fillId="0" borderId="0" xfId="0" applyFont="1" applyFill="1" applyAlignment="1">
      <alignment vertical="center"/>
    </xf>
    <xf numFmtId="37" fontId="16" fillId="0" borderId="0" xfId="3" applyNumberFormat="1" applyFont="1" applyFill="1" applyBorder="1" applyAlignment="1">
      <alignment horizontal="left"/>
    </xf>
    <xf numFmtId="168" fontId="16" fillId="0" borderId="0" xfId="3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7" fontId="23" fillId="0" borderId="0" xfId="0" applyNumberFormat="1" applyFont="1" applyFill="1" applyBorder="1" applyAlignment="1">
      <alignment horizontal="center"/>
    </xf>
    <xf numFmtId="0" fontId="21" fillId="6" borderId="26" xfId="0" applyFont="1" applyFill="1" applyBorder="1"/>
    <xf numFmtId="0" fontId="22" fillId="6" borderId="10" xfId="0" applyNumberFormat="1" applyFont="1" applyFill="1" applyBorder="1"/>
    <xf numFmtId="17" fontId="22" fillId="6" borderId="27" xfId="0" applyNumberFormat="1" applyFont="1" applyFill="1" applyBorder="1" applyAlignment="1">
      <alignment horizontal="center" wrapText="1"/>
    </xf>
    <xf numFmtId="0" fontId="21" fillId="7" borderId="28" xfId="0" applyFont="1" applyFill="1" applyBorder="1"/>
    <xf numFmtId="17" fontId="21" fillId="7" borderId="29" xfId="0" applyNumberFormat="1" applyFont="1" applyFill="1" applyBorder="1" applyAlignment="1">
      <alignment horizontal="center"/>
    </xf>
    <xf numFmtId="0" fontId="22" fillId="7" borderId="28" xfId="0" applyFont="1" applyFill="1" applyBorder="1"/>
    <xf numFmtId="169" fontId="22" fillId="7" borderId="30" xfId="0" applyNumberFormat="1" applyFont="1" applyFill="1" applyBorder="1"/>
    <xf numFmtId="169" fontId="22" fillId="7" borderId="31" xfId="0" applyNumberFormat="1" applyFont="1" applyFill="1" applyBorder="1"/>
    <xf numFmtId="0" fontId="21" fillId="7" borderId="28" xfId="0" applyFont="1" applyFill="1" applyBorder="1" applyAlignment="1">
      <alignment horizontal="left" indent="1"/>
    </xf>
    <xf numFmtId="169" fontId="21" fillId="7" borderId="0" xfId="3" applyNumberFormat="1" applyFont="1" applyFill="1"/>
    <xf numFmtId="169" fontId="21" fillId="7" borderId="29" xfId="0" applyNumberFormat="1" applyFont="1" applyFill="1" applyBorder="1"/>
    <xf numFmtId="169" fontId="21" fillId="7" borderId="0" xfId="3" applyNumberFormat="1" applyFont="1" applyFill="1" applyBorder="1"/>
    <xf numFmtId="0" fontId="21" fillId="7" borderId="32" xfId="0" applyFont="1" applyFill="1" applyBorder="1" applyAlignment="1">
      <alignment horizontal="left" indent="1"/>
    </xf>
    <xf numFmtId="169" fontId="21" fillId="7" borderId="12" xfId="3" applyNumberFormat="1" applyFont="1" applyFill="1" applyBorder="1"/>
    <xf numFmtId="169" fontId="21" fillId="7" borderId="33" xfId="0" applyNumberFormat="1" applyFont="1" applyFill="1" applyBorder="1"/>
    <xf numFmtId="0" fontId="8" fillId="0" borderId="5" xfId="0" applyFont="1" applyBorder="1" applyAlignment="1"/>
    <xf numFmtId="0" fontId="1" fillId="4" borderId="24" xfId="6" applyFill="1" applyBorder="1"/>
    <xf numFmtId="0" fontId="1" fillId="4" borderId="13" xfId="6" applyFill="1" applyBorder="1"/>
    <xf numFmtId="0" fontId="3" fillId="4" borderId="37" xfId="6" applyFont="1" applyFill="1" applyBorder="1"/>
    <xf numFmtId="0" fontId="1" fillId="0" borderId="0" xfId="6"/>
    <xf numFmtId="0" fontId="3" fillId="0" borderId="0" xfId="6" applyFont="1" applyBorder="1"/>
    <xf numFmtId="173" fontId="9" fillId="0" borderId="7" xfId="6" applyNumberFormat="1" applyFont="1" applyFill="1" applyBorder="1"/>
    <xf numFmtId="0" fontId="3" fillId="0" borderId="12" xfId="6" applyFont="1" applyBorder="1"/>
    <xf numFmtId="173" fontId="9" fillId="0" borderId="21" xfId="6" applyNumberFormat="1" applyFont="1" applyFill="1" applyBorder="1"/>
    <xf numFmtId="0" fontId="1" fillId="0" borderId="0" xfId="6" applyAlignment="1">
      <alignment vertical="center"/>
    </xf>
    <xf numFmtId="0" fontId="1" fillId="0" borderId="0" xfId="6" applyFill="1"/>
    <xf numFmtId="0" fontId="25" fillId="0" borderId="0" xfId="0" applyFont="1"/>
    <xf numFmtId="0" fontId="16" fillId="0" borderId="0" xfId="0" applyFont="1" applyAlignment="1">
      <alignment horizontal="center"/>
    </xf>
    <xf numFmtId="17" fontId="24" fillId="0" borderId="0" xfId="0" applyNumberFormat="1" applyFont="1" applyAlignment="1">
      <alignment horizontal="center"/>
    </xf>
    <xf numFmtId="173" fontId="24" fillId="0" borderId="0" xfId="0" applyNumberFormat="1" applyFont="1"/>
    <xf numFmtId="17" fontId="0" fillId="0" borderId="0" xfId="0" applyNumberFormat="1" applyAlignment="1">
      <alignment horizontal="center"/>
    </xf>
    <xf numFmtId="173" fontId="0" fillId="0" borderId="0" xfId="0" applyNumberFormat="1"/>
    <xf numFmtId="167" fontId="0" fillId="0" borderId="0" xfId="0" applyNumberFormat="1"/>
    <xf numFmtId="172" fontId="8" fillId="0" borderId="0" xfId="4" applyNumberFormat="1" applyFont="1"/>
    <xf numFmtId="0" fontId="0" fillId="0" borderId="0" xfId="0" applyFont="1"/>
    <xf numFmtId="0" fontId="1" fillId="0" borderId="0" xfId="1"/>
    <xf numFmtId="0" fontId="1" fillId="0" borderId="0" xfId="1" applyAlignment="1">
      <alignment wrapText="1"/>
    </xf>
    <xf numFmtId="0" fontId="1" fillId="0" borderId="12" xfId="1" applyBorder="1"/>
    <xf numFmtId="164" fontId="1" fillId="0" borderId="12" xfId="1" applyNumberFormat="1" applyBorder="1"/>
    <xf numFmtId="164" fontId="1" fillId="0" borderId="21" xfId="1" applyNumberFormat="1" applyBorder="1"/>
    <xf numFmtId="0" fontId="1" fillId="0" borderId="22" xfId="1" applyBorder="1"/>
    <xf numFmtId="0" fontId="3" fillId="0" borderId="19" xfId="1" applyFont="1" applyBorder="1"/>
    <xf numFmtId="0" fontId="15" fillId="0" borderId="0" xfId="0" applyFont="1" applyAlignment="1">
      <alignment horizontal="left" vertical="center"/>
    </xf>
    <xf numFmtId="0" fontId="3" fillId="0" borderId="23" xfId="1" applyFont="1" applyBorder="1" applyAlignment="1">
      <alignment wrapText="1"/>
    </xf>
    <xf numFmtId="0" fontId="3" fillId="0" borderId="20" xfId="1" applyFont="1" applyBorder="1" applyAlignment="1">
      <alignment wrapText="1"/>
    </xf>
    <xf numFmtId="0" fontId="22" fillId="0" borderId="0" xfId="6" applyFont="1"/>
    <xf numFmtId="0" fontId="3" fillId="0" borderId="0" xfId="6" applyFont="1"/>
    <xf numFmtId="0" fontId="11" fillId="0" borderId="0" xfId="6" applyFont="1"/>
    <xf numFmtId="0" fontId="9" fillId="0" borderId="0" xfId="6" applyFont="1"/>
    <xf numFmtId="0" fontId="1" fillId="0" borderId="0" xfId="6" applyFont="1"/>
    <xf numFmtId="0" fontId="26" fillId="0" borderId="0" xfId="6" applyFont="1" applyBorder="1" applyAlignment="1">
      <alignment horizontal="left"/>
    </xf>
    <xf numFmtId="0" fontId="19" fillId="0" borderId="13" xfId="6" applyFont="1" applyBorder="1"/>
    <xf numFmtId="172" fontId="1" fillId="0" borderId="0" xfId="8" applyNumberFormat="1" applyFont="1" applyFill="1"/>
    <xf numFmtId="0" fontId="1" fillId="0" borderId="0" xfId="6" applyFont="1" applyFill="1"/>
    <xf numFmtId="0" fontId="1" fillId="0" borderId="0" xfId="6" applyFont="1" applyBorder="1"/>
    <xf numFmtId="0" fontId="9" fillId="0" borderId="0" xfId="6" applyFont="1" applyFill="1" applyBorder="1"/>
    <xf numFmtId="0" fontId="1" fillId="0" borderId="0" xfId="6" applyFont="1" applyFill="1" applyBorder="1"/>
    <xf numFmtId="0" fontId="11" fillId="0" borderId="0" xfId="6" applyFont="1" applyFill="1" applyBorder="1" applyAlignment="1">
      <alignment horizontal="center"/>
    </xf>
    <xf numFmtId="0" fontId="11" fillId="0" borderId="0" xfId="6" applyFont="1" applyFill="1" applyBorder="1"/>
    <xf numFmtId="0" fontId="3" fillId="0" borderId="0" xfId="6" applyFont="1" applyBorder="1" applyAlignment="1">
      <alignment horizontal="centerContinuous"/>
    </xf>
    <xf numFmtId="169" fontId="1" fillId="0" borderId="0" xfId="7" applyNumberFormat="1" applyFont="1" applyFill="1" applyBorder="1"/>
    <xf numFmtId="0" fontId="11" fillId="0" borderId="0" xfId="6" applyFont="1" applyBorder="1" applyAlignment="1">
      <alignment vertical="top" wrapText="1"/>
    </xf>
    <xf numFmtId="164" fontId="3" fillId="0" borderId="0" xfId="6" applyNumberFormat="1" applyFont="1" applyBorder="1"/>
    <xf numFmtId="1" fontId="1" fillId="0" borderId="0" xfId="6" applyNumberFormat="1" applyBorder="1" applyAlignment="1">
      <alignment horizontal="center"/>
    </xf>
    <xf numFmtId="164" fontId="1" fillId="0" borderId="0" xfId="6" applyNumberFormat="1" applyFont="1" applyBorder="1" applyAlignment="1">
      <alignment horizontal="center"/>
    </xf>
    <xf numFmtId="164" fontId="1" fillId="0" borderId="0" xfId="6" applyNumberFormat="1" applyFont="1" applyAlignment="1">
      <alignment horizontal="center"/>
    </xf>
    <xf numFmtId="1" fontId="3" fillId="0" borderId="0" xfId="6" applyNumberFormat="1" applyFont="1" applyBorder="1" applyAlignment="1">
      <alignment horizontal="center"/>
    </xf>
    <xf numFmtId="164" fontId="3" fillId="0" borderId="0" xfId="6" applyNumberFormat="1" applyFont="1" applyAlignment="1">
      <alignment horizontal="center"/>
    </xf>
    <xf numFmtId="0" fontId="21" fillId="0" borderId="25" xfId="6" applyFont="1" applyBorder="1"/>
    <xf numFmtId="0" fontId="22" fillId="0" borderId="39" xfId="6" applyFont="1" applyBorder="1"/>
    <xf numFmtId="1" fontId="21" fillId="0" borderId="40" xfId="6" applyNumberFormat="1" applyFont="1" applyBorder="1" applyAlignment="1">
      <alignment horizontal="center"/>
    </xf>
    <xf numFmtId="164" fontId="21" fillId="0" borderId="41" xfId="6" applyNumberFormat="1" applyFont="1" applyBorder="1" applyAlignment="1">
      <alignment horizontal="center"/>
    </xf>
    <xf numFmtId="1" fontId="21" fillId="0" borderId="29" xfId="6" applyNumberFormat="1" applyFont="1" applyBorder="1" applyAlignment="1">
      <alignment horizontal="center"/>
    </xf>
    <xf numFmtId="164" fontId="21" fillId="0" borderId="42" xfId="6" applyNumberFormat="1" applyFont="1" applyBorder="1" applyAlignment="1">
      <alignment horizontal="center"/>
    </xf>
    <xf numFmtId="0" fontId="9" fillId="0" borderId="0" xfId="6" applyFont="1" applyBorder="1"/>
    <xf numFmtId="164" fontId="21" fillId="0" borderId="7" xfId="6" applyNumberFormat="1" applyFont="1" applyBorder="1" applyAlignment="1">
      <alignment horizontal="center"/>
    </xf>
    <xf numFmtId="0" fontId="11" fillId="0" borderId="0" xfId="6" applyFont="1" applyBorder="1"/>
    <xf numFmtId="0" fontId="22" fillId="0" borderId="43" xfId="6" applyFont="1" applyBorder="1"/>
    <xf numFmtId="1" fontId="21" fillId="0" borderId="44" xfId="6" applyNumberFormat="1" applyFont="1" applyBorder="1" applyAlignment="1">
      <alignment horizontal="center"/>
    </xf>
    <xf numFmtId="164" fontId="21" fillId="0" borderId="45" xfId="6" applyNumberFormat="1" applyFont="1" applyBorder="1" applyAlignment="1">
      <alignment horizontal="center"/>
    </xf>
    <xf numFmtId="1" fontId="21" fillId="0" borderId="46" xfId="6" applyNumberFormat="1" applyFont="1" applyBorder="1" applyAlignment="1">
      <alignment horizontal="center"/>
    </xf>
    <xf numFmtId="0" fontId="22" fillId="0" borderId="47" xfId="6" applyFont="1" applyBorder="1"/>
    <xf numFmtId="1" fontId="22" fillId="0" borderId="10" xfId="6" applyNumberFormat="1" applyFont="1" applyBorder="1" applyAlignment="1">
      <alignment horizontal="center"/>
    </xf>
    <xf numFmtId="164" fontId="22" fillId="0" borderId="11" xfId="6" applyNumberFormat="1" applyFont="1" applyBorder="1" applyAlignment="1">
      <alignment horizontal="center"/>
    </xf>
    <xf numFmtId="0" fontId="21" fillId="0" borderId="0" xfId="6" applyFont="1" applyBorder="1"/>
    <xf numFmtId="0" fontId="22" fillId="0" borderId="0" xfId="6" applyFont="1" applyBorder="1" applyAlignment="1"/>
    <xf numFmtId="0" fontId="28" fillId="0" borderId="0" xfId="6" applyFont="1"/>
    <xf numFmtId="164" fontId="9" fillId="0" borderId="0" xfId="6" applyNumberFormat="1" applyFont="1"/>
    <xf numFmtId="0" fontId="22" fillId="0" borderId="0" xfId="6" applyFont="1" applyAlignment="1"/>
    <xf numFmtId="0" fontId="21" fillId="8" borderId="2" xfId="6" applyFont="1" applyFill="1" applyBorder="1"/>
    <xf numFmtId="0" fontId="21" fillId="8" borderId="48" xfId="6" applyFont="1" applyFill="1" applyBorder="1"/>
    <xf numFmtId="0" fontId="22" fillId="8" borderId="49" xfId="6" applyFont="1" applyFill="1" applyBorder="1"/>
    <xf numFmtId="0" fontId="22" fillId="8" borderId="49" xfId="6" applyFont="1" applyFill="1" applyBorder="1" applyAlignment="1">
      <alignment horizontal="left"/>
    </xf>
    <xf numFmtId="0" fontId="22" fillId="8" borderId="4" xfId="6" applyFont="1" applyFill="1" applyBorder="1"/>
    <xf numFmtId="0" fontId="21" fillId="0" borderId="18" xfId="6" applyFont="1" applyBorder="1"/>
    <xf numFmtId="0" fontId="21" fillId="0" borderId="0" xfId="6" applyFont="1"/>
    <xf numFmtId="0" fontId="21" fillId="0" borderId="29" xfId="6" applyFont="1" applyBorder="1"/>
    <xf numFmtId="3" fontId="21" fillId="0" borderId="34" xfId="6" applyNumberFormat="1" applyFont="1" applyBorder="1" applyAlignment="1">
      <alignment horizontal="center"/>
    </xf>
    <xf numFmtId="3" fontId="22" fillId="0" borderId="34" xfId="6" applyNumberFormat="1" applyFont="1" applyBorder="1"/>
    <xf numFmtId="3" fontId="22" fillId="0" borderId="7" xfId="6" applyNumberFormat="1" applyFont="1" applyBorder="1"/>
    <xf numFmtId="0" fontId="21" fillId="0" borderId="33" xfId="6" applyFont="1" applyBorder="1"/>
    <xf numFmtId="3" fontId="21" fillId="0" borderId="35" xfId="6" applyNumberFormat="1" applyFont="1" applyBorder="1" applyAlignment="1">
      <alignment horizontal="center"/>
    </xf>
    <xf numFmtId="3" fontId="22" fillId="0" borderId="35" xfId="6" applyNumberFormat="1" applyFont="1" applyBorder="1"/>
    <xf numFmtId="1" fontId="21" fillId="0" borderId="0" xfId="6" applyNumberFormat="1" applyFont="1" applyAlignment="1">
      <alignment horizontal="center"/>
    </xf>
    <xf numFmtId="1" fontId="22" fillId="0" borderId="0" xfId="6" applyNumberFormat="1" applyFont="1" applyAlignment="1">
      <alignment horizontal="center"/>
    </xf>
    <xf numFmtId="164" fontId="21" fillId="0" borderId="0" xfId="6" applyNumberFormat="1" applyFont="1" applyAlignment="1">
      <alignment horizontal="center"/>
    </xf>
    <xf numFmtId="164" fontId="22" fillId="0" borderId="0" xfId="6" applyNumberFormat="1" applyFont="1" applyAlignment="1">
      <alignment horizontal="center"/>
    </xf>
    <xf numFmtId="172" fontId="21" fillId="0" borderId="0" xfId="8" applyNumberFormat="1" applyFont="1"/>
    <xf numFmtId="0" fontId="22" fillId="0" borderId="5" xfId="6" applyFont="1" applyBorder="1" applyAlignment="1">
      <alignment horizontal="left"/>
    </xf>
    <xf numFmtId="3" fontId="1" fillId="0" borderId="0" xfId="6" applyNumberFormat="1"/>
    <xf numFmtId="169" fontId="0" fillId="0" borderId="0" xfId="7" applyNumberFormat="1" applyFont="1"/>
    <xf numFmtId="3" fontId="3" fillId="0" borderId="0" xfId="6" applyNumberFormat="1" applyFont="1"/>
    <xf numFmtId="169" fontId="3" fillId="0" borderId="0" xfId="7" applyNumberFormat="1" applyFont="1"/>
    <xf numFmtId="0" fontId="10" fillId="0" borderId="50" xfId="6" applyFont="1" applyBorder="1" applyAlignment="1">
      <alignment horizontal="left"/>
    </xf>
    <xf numFmtId="2" fontId="1" fillId="0" borderId="0" xfId="6" applyNumberFormat="1"/>
    <xf numFmtId="164" fontId="1" fillId="0" borderId="0" xfId="6" applyNumberFormat="1"/>
    <xf numFmtId="0" fontId="22" fillId="0" borderId="51" xfId="6" applyFont="1" applyBorder="1" applyAlignment="1"/>
    <xf numFmtId="171" fontId="1" fillId="0" borderId="0" xfId="6" applyNumberFormat="1"/>
    <xf numFmtId="4" fontId="29" fillId="0" borderId="0" xfId="6" applyNumberFormat="1" applyFont="1"/>
    <xf numFmtId="171" fontId="3" fillId="0" borderId="0" xfId="6" applyNumberFormat="1" applyFont="1"/>
    <xf numFmtId="0" fontId="10" fillId="0" borderId="52" xfId="6" applyFont="1" applyBorder="1" applyAlignment="1">
      <alignment horizontal="left"/>
    </xf>
    <xf numFmtId="0" fontId="1" fillId="0" borderId="0" xfId="6" applyFill="1" applyBorder="1"/>
    <xf numFmtId="0" fontId="16" fillId="0" borderId="0" xfId="0" applyFont="1"/>
    <xf numFmtId="0" fontId="16" fillId="0" borderId="0" xfId="0" applyFont="1" applyAlignment="1"/>
    <xf numFmtId="0" fontId="24" fillId="0" borderId="0" xfId="0" applyFont="1" applyAlignment="1"/>
    <xf numFmtId="0" fontId="16" fillId="0" borderId="0" xfId="0" applyFont="1" applyAlignment="1">
      <alignment horizontal="left"/>
    </xf>
    <xf numFmtId="164" fontId="24" fillId="0" borderId="0" xfId="0" applyNumberFormat="1" applyFont="1" applyAlignment="1">
      <alignment horizontal="center"/>
    </xf>
    <xf numFmtId="168" fontId="24" fillId="0" borderId="0" xfId="0" applyNumberFormat="1" applyFont="1" applyAlignment="1">
      <alignment horizontal="center"/>
    </xf>
    <xf numFmtId="0" fontId="24" fillId="0" borderId="0" xfId="0" applyFont="1" applyFill="1"/>
    <xf numFmtId="168" fontId="24" fillId="0" borderId="0" xfId="0" applyNumberFormat="1" applyFont="1" applyFill="1"/>
    <xf numFmtId="0" fontId="31" fillId="0" borderId="0" xfId="0" applyFont="1" applyFill="1" applyAlignment="1">
      <alignment vertical="center"/>
    </xf>
    <xf numFmtId="168" fontId="24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vertical="top"/>
    </xf>
    <xf numFmtId="0" fontId="14" fillId="0" borderId="0" xfId="0" applyFont="1" applyBorder="1" applyAlignment="1">
      <alignment wrapText="1"/>
    </xf>
    <xf numFmtId="0" fontId="14" fillId="0" borderId="0" xfId="0" applyFont="1" applyFill="1" applyBorder="1" applyAlignment="1">
      <alignment wrapText="1"/>
    </xf>
    <xf numFmtId="168" fontId="24" fillId="0" borderId="0" xfId="0" applyNumberFormat="1" applyFont="1"/>
    <xf numFmtId="0" fontId="22" fillId="2" borderId="0" xfId="0" applyFont="1" applyFill="1" applyBorder="1"/>
    <xf numFmtId="168" fontId="22" fillId="2" borderId="0" xfId="0" applyNumberFormat="1" applyFont="1" applyFill="1" applyBorder="1"/>
    <xf numFmtId="0" fontId="21" fillId="2" borderId="0" xfId="0" applyFont="1" applyFill="1" applyBorder="1" applyAlignment="1"/>
    <xf numFmtId="0" fontId="21" fillId="2" borderId="0" xfId="0" applyFont="1" applyFill="1" applyBorder="1" applyAlignment="1">
      <alignment vertical="center"/>
    </xf>
    <xf numFmtId="165" fontId="22" fillId="2" borderId="0" xfId="0" applyNumberFormat="1" applyFont="1" applyFill="1" applyBorder="1"/>
    <xf numFmtId="168" fontId="16" fillId="0" borderId="0" xfId="0" applyNumberFormat="1" applyFont="1"/>
    <xf numFmtId="0" fontId="21" fillId="2" borderId="0" xfId="0" applyFont="1" applyFill="1" applyBorder="1" applyAlignment="1">
      <alignment wrapText="1"/>
    </xf>
    <xf numFmtId="168" fontId="21" fillId="2" borderId="0" xfId="0" applyNumberFormat="1" applyFont="1" applyFill="1" applyBorder="1" applyAlignment="1">
      <alignment horizontal="right" vertical="center"/>
    </xf>
    <xf numFmtId="165" fontId="21" fillId="2" borderId="0" xfId="0" applyNumberFormat="1" applyFont="1" applyFill="1" applyBorder="1" applyAlignment="1">
      <alignment vertical="center"/>
    </xf>
    <xf numFmtId="168" fontId="24" fillId="0" borderId="0" xfId="0" applyNumberFormat="1" applyFont="1" applyAlignment="1">
      <alignment vertical="center"/>
    </xf>
    <xf numFmtId="0" fontId="21" fillId="2" borderId="0" xfId="0" applyFont="1" applyFill="1" applyBorder="1"/>
    <xf numFmtId="168" fontId="21" fillId="2" borderId="0" xfId="0" applyNumberFormat="1" applyFont="1" applyFill="1" applyBorder="1"/>
    <xf numFmtId="165" fontId="21" fillId="2" borderId="0" xfId="0" applyNumberFormat="1" applyFont="1" applyFill="1" applyBorder="1"/>
    <xf numFmtId="0" fontId="21" fillId="2" borderId="0" xfId="0" applyFont="1" applyFill="1" applyBorder="1" applyAlignment="1">
      <alignment horizontal="left" wrapText="1" indent="1"/>
    </xf>
    <xf numFmtId="168" fontId="21" fillId="2" borderId="0" xfId="0" applyNumberFormat="1" applyFont="1" applyFill="1" applyBorder="1" applyAlignment="1">
      <alignment horizontal="right" vertical="center" wrapText="1"/>
    </xf>
    <xf numFmtId="165" fontId="21" fillId="2" borderId="0" xfId="0" applyNumberFormat="1" applyFont="1" applyFill="1" applyBorder="1" applyAlignment="1">
      <alignment vertical="center" wrapText="1"/>
    </xf>
    <xf numFmtId="0" fontId="21" fillId="2" borderId="12" xfId="0" applyFont="1" applyFill="1" applyBorder="1" applyAlignment="1">
      <alignment horizontal="left" wrapText="1"/>
    </xf>
    <xf numFmtId="168" fontId="21" fillId="2" borderId="12" xfId="0" applyNumberFormat="1" applyFont="1" applyFill="1" applyBorder="1" applyAlignment="1">
      <alignment wrapText="1"/>
    </xf>
    <xf numFmtId="168" fontId="24" fillId="0" borderId="0" xfId="0" applyNumberFormat="1" applyFont="1" applyAlignment="1">
      <alignment horizontal="right" vertical="center" wrapText="1"/>
    </xf>
    <xf numFmtId="0" fontId="22" fillId="2" borderId="0" xfId="0" applyFont="1" applyFill="1" applyBorder="1" applyAlignment="1">
      <alignment wrapText="1"/>
    </xf>
    <xf numFmtId="0" fontId="21" fillId="2" borderId="0" xfId="0" applyFont="1" applyFill="1" applyBorder="1" applyAlignment="1">
      <alignment vertical="center" wrapText="1"/>
    </xf>
    <xf numFmtId="169" fontId="22" fillId="2" borderId="0" xfId="3" applyNumberFormat="1" applyFont="1" applyFill="1" applyBorder="1" applyAlignment="1">
      <alignment horizontal="right" vertical="center"/>
    </xf>
    <xf numFmtId="165" fontId="22" fillId="2" borderId="0" xfId="0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horizontal="left" indent="1"/>
    </xf>
    <xf numFmtId="169" fontId="22" fillId="2" borderId="0" xfId="3" applyNumberFormat="1" applyFont="1" applyFill="1" applyBorder="1"/>
    <xf numFmtId="0" fontId="21" fillId="2" borderId="0" xfId="0" applyFont="1" applyFill="1" applyBorder="1" applyAlignment="1">
      <alignment horizontal="left" vertical="center" wrapText="1" indent="2"/>
    </xf>
    <xf numFmtId="169" fontId="21" fillId="2" borderId="0" xfId="3" applyNumberFormat="1" applyFont="1" applyFill="1" applyBorder="1" applyAlignment="1">
      <alignment horizontal="right" vertical="center" wrapText="1"/>
    </xf>
    <xf numFmtId="0" fontId="21" fillId="2" borderId="0" xfId="0" applyFont="1" applyFill="1" applyBorder="1" applyAlignment="1">
      <alignment horizontal="left" wrapText="1" indent="2"/>
    </xf>
    <xf numFmtId="0" fontId="21" fillId="2" borderId="0" xfId="0" applyFont="1" applyFill="1" applyBorder="1" applyAlignment="1">
      <alignment horizontal="left" indent="2"/>
    </xf>
    <xf numFmtId="169" fontId="21" fillId="2" borderId="0" xfId="3" applyNumberFormat="1" applyFont="1" applyFill="1" applyBorder="1" applyAlignment="1">
      <alignment vertical="center" wrapText="1"/>
    </xf>
    <xf numFmtId="169" fontId="21" fillId="2" borderId="0" xfId="3" applyNumberFormat="1" applyFont="1" applyFill="1" applyBorder="1" applyAlignment="1">
      <alignment wrapText="1"/>
    </xf>
    <xf numFmtId="169" fontId="21" fillId="2" borderId="0" xfId="3" applyNumberFormat="1" applyFont="1" applyFill="1" applyBorder="1"/>
    <xf numFmtId="0" fontId="21" fillId="2" borderId="12" xfId="0" applyFont="1" applyFill="1" applyBorder="1" applyAlignment="1">
      <alignment horizontal="left" indent="2"/>
    </xf>
    <xf numFmtId="169" fontId="21" fillId="2" borderId="12" xfId="3" applyNumberFormat="1" applyFont="1" applyFill="1" applyBorder="1"/>
    <xf numFmtId="165" fontId="21" fillId="2" borderId="12" xfId="0" applyNumberFormat="1" applyFont="1" applyFill="1" applyBorder="1" applyAlignment="1">
      <alignment vertical="center"/>
    </xf>
    <xf numFmtId="0" fontId="21" fillId="2" borderId="0" xfId="0" applyFont="1" applyFill="1"/>
    <xf numFmtId="0" fontId="24" fillId="2" borderId="0" xfId="0" applyFont="1" applyFill="1" applyBorder="1" applyAlignment="1">
      <alignment horizontal="left" wrapText="1" indent="1"/>
    </xf>
    <xf numFmtId="171" fontId="24" fillId="2" borderId="0" xfId="0" applyNumberFormat="1" applyFont="1" applyFill="1" applyBorder="1" applyAlignment="1">
      <alignment horizontal="right" wrapText="1"/>
    </xf>
    <xf numFmtId="165" fontId="21" fillId="2" borderId="0" xfId="0" applyNumberFormat="1" applyFont="1" applyFill="1" applyBorder="1" applyAlignment="1">
      <alignment horizontal="right" vertical="center" wrapText="1"/>
    </xf>
    <xf numFmtId="0" fontId="24" fillId="2" borderId="0" xfId="0" applyFont="1" applyFill="1" applyBorder="1" applyAlignment="1">
      <alignment horizontal="left" indent="1"/>
    </xf>
    <xf numFmtId="171" fontId="24" fillId="2" borderId="0" xfId="0" applyNumberFormat="1" applyFont="1" applyFill="1" applyBorder="1" applyAlignment="1">
      <alignment horizontal="right" vertical="center" wrapText="1"/>
    </xf>
    <xf numFmtId="0" fontId="24" fillId="2" borderId="0" xfId="0" applyFont="1" applyFill="1" applyBorder="1" applyAlignment="1">
      <alignment vertical="center" wrapText="1"/>
    </xf>
    <xf numFmtId="0" fontId="24" fillId="2" borderId="12" xfId="0" applyFont="1" applyFill="1" applyBorder="1" applyAlignment="1">
      <alignment horizontal="left" indent="1"/>
    </xf>
    <xf numFmtId="171" fontId="24" fillId="2" borderId="12" xfId="0" applyNumberFormat="1" applyFont="1" applyFill="1" applyBorder="1" applyAlignment="1">
      <alignment horizontal="right" wrapText="1"/>
    </xf>
    <xf numFmtId="165" fontId="21" fillId="2" borderId="12" xfId="0" applyNumberFormat="1" applyFont="1" applyFill="1" applyBorder="1" applyAlignment="1">
      <alignment horizontal="right" vertical="center" wrapText="1"/>
    </xf>
    <xf numFmtId="0" fontId="16" fillId="2" borderId="12" xfId="0" applyFont="1" applyFill="1" applyBorder="1" applyAlignment="1">
      <alignment horizontal="left" wrapText="1"/>
    </xf>
    <xf numFmtId="171" fontId="16" fillId="2" borderId="12" xfId="0" applyNumberFormat="1" applyFont="1" applyFill="1" applyBorder="1" applyAlignment="1">
      <alignment horizontal="right" vertical="center" wrapText="1"/>
    </xf>
    <xf numFmtId="165" fontId="22" fillId="2" borderId="12" xfId="0" applyNumberFormat="1" applyFont="1" applyFill="1" applyBorder="1" applyAlignment="1">
      <alignment horizontal="right" vertical="center" wrapText="1"/>
    </xf>
    <xf numFmtId="164" fontId="22" fillId="2" borderId="0" xfId="0" applyNumberFormat="1" applyFont="1" applyFill="1" applyBorder="1" applyAlignment="1">
      <alignment horizontal="right" wrapText="1"/>
    </xf>
    <xf numFmtId="165" fontId="22" fillId="2" borderId="0" xfId="0" applyNumberFormat="1" applyFont="1" applyFill="1" applyBorder="1" applyAlignment="1">
      <alignment horizontal="right" vertical="center" wrapText="1"/>
    </xf>
    <xf numFmtId="0" fontId="21" fillId="2" borderId="0" xfId="0" applyFont="1" applyFill="1" applyBorder="1" applyAlignment="1">
      <alignment horizontal="left" indent="1"/>
    </xf>
    <xf numFmtId="164" fontId="21" fillId="2" borderId="0" xfId="0" applyNumberFormat="1" applyFont="1" applyFill="1" applyBorder="1" applyAlignment="1">
      <alignment horizontal="right" wrapText="1"/>
    </xf>
    <xf numFmtId="0" fontId="21" fillId="2" borderId="12" xfId="0" applyFont="1" applyFill="1" applyBorder="1" applyAlignment="1">
      <alignment horizontal="left" indent="1"/>
    </xf>
    <xf numFmtId="164" fontId="21" fillId="2" borderId="12" xfId="0" applyNumberFormat="1" applyFont="1" applyFill="1" applyBorder="1" applyAlignment="1">
      <alignment horizontal="right" wrapText="1"/>
    </xf>
    <xf numFmtId="164" fontId="24" fillId="0" borderId="0" xfId="0" applyNumberFormat="1" applyFont="1"/>
    <xf numFmtId="164" fontId="33" fillId="0" borderId="12" xfId="0" applyNumberFormat="1" applyFont="1" applyBorder="1"/>
    <xf numFmtId="164" fontId="33" fillId="0" borderId="0" xfId="0" applyNumberFormat="1" applyFont="1" applyBorder="1"/>
    <xf numFmtId="0" fontId="22" fillId="2" borderId="0" xfId="0" applyFont="1" applyFill="1" applyBorder="1" applyAlignment="1">
      <alignment horizontal="left" wrapText="1"/>
    </xf>
    <xf numFmtId="165" fontId="22" fillId="2" borderId="0" xfId="0" applyNumberFormat="1" applyFont="1" applyFill="1" applyBorder="1" applyAlignment="1">
      <alignment vertical="center" wrapText="1"/>
    </xf>
    <xf numFmtId="0" fontId="21" fillId="2" borderId="0" xfId="0" applyFont="1" applyFill="1" applyBorder="1" applyAlignment="1">
      <alignment horizontal="left" wrapText="1"/>
    </xf>
    <xf numFmtId="165" fontId="21" fillId="2" borderId="0" xfId="0" applyNumberFormat="1" applyFont="1" applyFill="1" applyBorder="1" applyAlignment="1">
      <alignment wrapText="1"/>
    </xf>
    <xf numFmtId="0" fontId="22" fillId="2" borderId="12" xfId="0" applyFont="1" applyFill="1" applyBorder="1" applyAlignment="1">
      <alignment horizontal="left" wrapText="1"/>
    </xf>
    <xf numFmtId="165" fontId="22" fillId="2" borderId="12" xfId="0" applyNumberFormat="1" applyFont="1" applyFill="1" applyBorder="1" applyAlignment="1">
      <alignment vertical="center" wrapText="1"/>
    </xf>
    <xf numFmtId="165" fontId="22" fillId="2" borderId="0" xfId="0" applyNumberFormat="1" applyFont="1" applyFill="1" applyAlignment="1">
      <alignment horizontal="right" vertical="center"/>
    </xf>
    <xf numFmtId="165" fontId="21" fillId="2" borderId="0" xfId="0" applyNumberFormat="1" applyFont="1" applyFill="1" applyBorder="1" applyAlignment="1">
      <alignment horizontal="right" vertical="center"/>
    </xf>
    <xf numFmtId="0" fontId="21" fillId="2" borderId="12" xfId="0" applyFont="1" applyFill="1" applyBorder="1"/>
    <xf numFmtId="165" fontId="21" fillId="2" borderId="12" xfId="0" applyNumberFormat="1" applyFont="1" applyFill="1" applyBorder="1"/>
    <xf numFmtId="0" fontId="16" fillId="0" borderId="0" xfId="0" applyFont="1" applyAlignment="1">
      <alignment horizontal="center" wrapText="1"/>
    </xf>
    <xf numFmtId="0" fontId="24" fillId="0" borderId="0" xfId="0" applyFont="1" applyAlignment="1">
      <alignment vertical="center"/>
    </xf>
    <xf numFmtId="0" fontId="9" fillId="5" borderId="38" xfId="6" applyFont="1" applyFill="1" applyBorder="1"/>
    <xf numFmtId="49" fontId="22" fillId="5" borderId="38" xfId="6" applyNumberFormat="1" applyFont="1" applyFill="1" applyBorder="1" applyAlignment="1">
      <alignment horizontal="right"/>
    </xf>
    <xf numFmtId="49" fontId="22" fillId="5" borderId="38" xfId="6" applyNumberFormat="1" applyFont="1" applyFill="1" applyBorder="1" applyAlignment="1">
      <alignment horizontal="center"/>
    </xf>
    <xf numFmtId="0" fontId="9" fillId="5" borderId="12" xfId="6" applyFont="1" applyFill="1" applyBorder="1"/>
    <xf numFmtId="0" fontId="22" fillId="5" borderId="12" xfId="6" applyNumberFormat="1" applyFont="1" applyFill="1" applyBorder="1" applyAlignment="1">
      <alignment horizontal="right"/>
    </xf>
    <xf numFmtId="49" fontId="22" fillId="5" borderId="12" xfId="6" applyNumberFormat="1" applyFont="1" applyFill="1" applyBorder="1" applyAlignment="1">
      <alignment horizontal="right"/>
    </xf>
    <xf numFmtId="49" fontId="22" fillId="5" borderId="12" xfId="6" applyNumberFormat="1" applyFont="1" applyFill="1" applyBorder="1" applyAlignment="1">
      <alignment horizontal="center"/>
    </xf>
    <xf numFmtId="0" fontId="22" fillId="9" borderId="13" xfId="6" applyFont="1" applyFill="1" applyBorder="1"/>
    <xf numFmtId="168" fontId="22" fillId="9" borderId="0" xfId="7" applyNumberFormat="1" applyFont="1" applyFill="1" applyBorder="1"/>
    <xf numFmtId="0" fontId="21" fillId="9" borderId="0" xfId="6" applyFont="1" applyFill="1" applyBorder="1" applyAlignment="1">
      <alignment horizontal="left" indent="1"/>
    </xf>
    <xf numFmtId="0" fontId="21" fillId="9" borderId="0" xfId="6" applyFont="1" applyFill="1" applyBorder="1"/>
    <xf numFmtId="168" fontId="21" fillId="9" borderId="0" xfId="7" applyNumberFormat="1" applyFont="1" applyFill="1" applyBorder="1"/>
    <xf numFmtId="0" fontId="26" fillId="9" borderId="0" xfId="6" applyFont="1" applyFill="1" applyBorder="1"/>
    <xf numFmtId="0" fontId="22" fillId="9" borderId="0" xfId="6" applyFont="1" applyFill="1" applyBorder="1"/>
    <xf numFmtId="0" fontId="21" fillId="9" borderId="12" xfId="6" applyFont="1" applyFill="1" applyBorder="1" applyAlignment="1">
      <alignment horizontal="left" indent="1"/>
    </xf>
    <xf numFmtId="0" fontId="21" fillId="9" borderId="12" xfId="6" applyFont="1" applyFill="1" applyBorder="1"/>
    <xf numFmtId="0" fontId="21" fillId="9" borderId="0" xfId="6" applyNumberFormat="1" applyFont="1" applyFill="1" applyBorder="1"/>
    <xf numFmtId="0" fontId="21" fillId="9" borderId="0" xfId="6" applyNumberFormat="1" applyFont="1" applyFill="1" applyBorder="1" applyAlignment="1">
      <alignment horizontal="right"/>
    </xf>
    <xf numFmtId="0" fontId="27" fillId="9" borderId="0" xfId="6" applyNumberFormat="1" applyFont="1" applyFill="1" applyBorder="1" applyAlignment="1">
      <alignment horizontal="right"/>
    </xf>
    <xf numFmtId="0" fontId="21" fillId="9" borderId="0" xfId="6" applyNumberFormat="1" applyFont="1" applyFill="1" applyBorder="1" applyAlignment="1">
      <alignment horizontal="left" indent="1"/>
    </xf>
    <xf numFmtId="0" fontId="22" fillId="9" borderId="10" xfId="6" applyNumberFormat="1" applyFont="1" applyFill="1" applyBorder="1"/>
    <xf numFmtId="168" fontId="22" fillId="9" borderId="10" xfId="7" applyNumberFormat="1" applyFont="1" applyFill="1" applyBorder="1"/>
    <xf numFmtId="0" fontId="22" fillId="5" borderId="38" xfId="6" applyNumberFormat="1" applyFont="1" applyFill="1" applyBorder="1" applyAlignment="1">
      <alignment horizontal="center"/>
    </xf>
    <xf numFmtId="0" fontId="22" fillId="5" borderId="38" xfId="6" applyFont="1" applyFill="1" applyBorder="1" applyAlignment="1">
      <alignment horizontal="right"/>
    </xf>
    <xf numFmtId="0" fontId="21" fillId="5" borderId="12" xfId="6" applyNumberFormat="1" applyFont="1" applyFill="1" applyBorder="1"/>
    <xf numFmtId="0" fontId="22" fillId="5" borderId="12" xfId="6" applyFont="1" applyFill="1" applyBorder="1" applyAlignment="1">
      <alignment horizontal="right"/>
    </xf>
    <xf numFmtId="0" fontId="22" fillId="5" borderId="38" xfId="6" applyFont="1" applyFill="1" applyBorder="1"/>
    <xf numFmtId="166" fontId="22" fillId="5" borderId="38" xfId="6" applyNumberFormat="1" applyFont="1" applyFill="1" applyBorder="1" applyAlignment="1">
      <alignment horizontal="right"/>
    </xf>
    <xf numFmtId="9" fontId="22" fillId="5" borderId="38" xfId="6" applyNumberFormat="1" applyFont="1" applyFill="1" applyBorder="1" applyAlignment="1">
      <alignment horizontal="right"/>
    </xf>
    <xf numFmtId="0" fontId="22" fillId="5" borderId="0" xfId="6" applyFont="1" applyFill="1" applyBorder="1"/>
    <xf numFmtId="166" fontId="22" fillId="5" borderId="12" xfId="6" applyNumberFormat="1" applyFont="1" applyFill="1" applyBorder="1" applyAlignment="1">
      <alignment horizontal="right"/>
    </xf>
    <xf numFmtId="0" fontId="21" fillId="9" borderId="13" xfId="6" applyFont="1" applyFill="1" applyBorder="1" applyAlignment="1">
      <alignment horizontal="left"/>
    </xf>
    <xf numFmtId="164" fontId="21" fillId="9" borderId="0" xfId="6" applyNumberFormat="1" applyFont="1" applyFill="1" applyBorder="1"/>
    <xf numFmtId="0" fontId="21" fillId="9" borderId="0" xfId="6" applyFont="1" applyFill="1" applyBorder="1" applyAlignment="1"/>
    <xf numFmtId="0" fontId="21" fillId="9" borderId="5" xfId="6" applyFont="1" applyFill="1" applyBorder="1"/>
    <xf numFmtId="168" fontId="21" fillId="9" borderId="5" xfId="7" applyNumberFormat="1" applyFont="1" applyFill="1" applyBorder="1"/>
    <xf numFmtId="0" fontId="22" fillId="9" borderId="12" xfId="6" applyFont="1" applyFill="1" applyBorder="1" applyAlignment="1"/>
    <xf numFmtId="0" fontId="22" fillId="9" borderId="12" xfId="6" applyFont="1" applyFill="1" applyBorder="1"/>
    <xf numFmtId="168" fontId="22" fillId="9" borderId="12" xfId="7" applyNumberFormat="1" applyFont="1" applyFill="1" applyBorder="1"/>
    <xf numFmtId="164" fontId="22" fillId="9" borderId="10" xfId="6" applyNumberFormat="1" applyFont="1" applyFill="1" applyBorder="1"/>
    <xf numFmtId="0" fontId="22" fillId="5" borderId="10" xfId="6" applyFont="1" applyFill="1" applyBorder="1"/>
    <xf numFmtId="0" fontId="22" fillId="5" borderId="10" xfId="6" applyFont="1" applyFill="1" applyBorder="1" applyAlignment="1">
      <alignment horizontal="center" wrapText="1"/>
    </xf>
    <xf numFmtId="0" fontId="21" fillId="9" borderId="13" xfId="6" applyFont="1" applyFill="1" applyBorder="1"/>
    <xf numFmtId="3" fontId="21" fillId="9" borderId="0" xfId="6" applyNumberFormat="1" applyFont="1" applyFill="1" applyBorder="1"/>
    <xf numFmtId="0" fontId="21" fillId="9" borderId="0" xfId="6" applyFont="1" applyFill="1" applyBorder="1" applyAlignment="1">
      <alignment wrapText="1"/>
    </xf>
    <xf numFmtId="3" fontId="21" fillId="9" borderId="0" xfId="6" applyNumberFormat="1" applyFont="1" applyFill="1" applyBorder="1" applyAlignment="1">
      <alignment vertical="center"/>
    </xf>
    <xf numFmtId="168" fontId="21" fillId="9" borderId="0" xfId="7" applyNumberFormat="1" applyFont="1" applyFill="1" applyBorder="1" applyAlignment="1">
      <alignment vertical="center"/>
    </xf>
    <xf numFmtId="3" fontId="21" fillId="9" borderId="12" xfId="6" applyNumberFormat="1" applyFont="1" applyFill="1" applyBorder="1"/>
    <xf numFmtId="168" fontId="21" fillId="9" borderId="12" xfId="7" applyNumberFormat="1" applyFont="1" applyFill="1" applyBorder="1"/>
    <xf numFmtId="0" fontId="22" fillId="9" borderId="12" xfId="6" applyFont="1" applyFill="1" applyBorder="1" applyAlignment="1">
      <alignment horizontal="left"/>
    </xf>
    <xf numFmtId="3" fontId="22" fillId="9" borderId="12" xfId="6" applyNumberFormat="1" applyFont="1" applyFill="1" applyBorder="1"/>
    <xf numFmtId="0" fontId="22" fillId="0" borderId="0" xfId="6" applyFont="1" applyBorder="1" applyAlignment="1">
      <alignment horizontal="left"/>
    </xf>
    <xf numFmtId="0" fontId="10" fillId="0" borderId="0" xfId="6" applyFont="1" applyBorder="1" applyAlignment="1">
      <alignment horizontal="left"/>
    </xf>
    <xf numFmtId="168" fontId="21" fillId="9" borderId="0" xfId="7" applyNumberFormat="1" applyFont="1" applyFill="1" applyBorder="1" applyAlignment="1">
      <alignment horizontal="right"/>
    </xf>
    <xf numFmtId="171" fontId="21" fillId="9" borderId="0" xfId="6" applyNumberFormat="1" applyFont="1" applyFill="1"/>
    <xf numFmtId="171" fontId="21" fillId="9" borderId="0" xfId="6" applyNumberFormat="1" applyFont="1" applyFill="1" applyAlignment="1">
      <alignment vertical="center"/>
    </xf>
    <xf numFmtId="164" fontId="21" fillId="9" borderId="12" xfId="6" applyNumberFormat="1" applyFont="1" applyFill="1" applyBorder="1"/>
    <xf numFmtId="0" fontId="21" fillId="9" borderId="0" xfId="6" applyFont="1" applyFill="1" applyBorder="1" applyAlignment="1">
      <alignment horizontal="left"/>
    </xf>
    <xf numFmtId="164" fontId="22" fillId="9" borderId="12" xfId="6" applyNumberFormat="1" applyFont="1" applyFill="1" applyBorder="1"/>
    <xf numFmtId="168" fontId="22" fillId="9" borderId="14" xfId="7" applyNumberFormat="1" applyFont="1" applyFill="1" applyBorder="1"/>
    <xf numFmtId="169" fontId="22" fillId="9" borderId="38" xfId="7" applyNumberFormat="1" applyFont="1" applyFill="1" applyBorder="1"/>
    <xf numFmtId="0" fontId="21" fillId="5" borderId="10" xfId="0" applyFont="1" applyFill="1" applyBorder="1"/>
    <xf numFmtId="0" fontId="22" fillId="5" borderId="10" xfId="0" applyFont="1" applyFill="1" applyBorder="1"/>
    <xf numFmtId="0" fontId="22" fillId="5" borderId="54" xfId="0" applyFont="1" applyFill="1" applyBorder="1" applyAlignment="1">
      <alignment horizontal="centerContinuous"/>
    </xf>
    <xf numFmtId="0" fontId="9" fillId="0" borderId="53" xfId="0" applyFont="1" applyBorder="1" applyAlignment="1">
      <alignment horizontal="left"/>
    </xf>
    <xf numFmtId="0" fontId="22" fillId="9" borderId="13" xfId="0" applyFont="1" applyFill="1" applyBorder="1"/>
    <xf numFmtId="3" fontId="22" fillId="9" borderId="13" xfId="0" applyNumberFormat="1" applyFont="1" applyFill="1" applyBorder="1"/>
    <xf numFmtId="0" fontId="21" fillId="9" borderId="0" xfId="0" applyFont="1" applyFill="1" applyBorder="1"/>
    <xf numFmtId="3" fontId="21" fillId="9" borderId="0" xfId="0" applyNumberFormat="1" applyFont="1" applyFill="1" applyBorder="1"/>
    <xf numFmtId="0" fontId="21" fillId="9" borderId="0" xfId="0" applyFont="1" applyFill="1" applyBorder="1" applyAlignment="1">
      <alignment horizontal="left"/>
    </xf>
    <xf numFmtId="0" fontId="21" fillId="9" borderId="5" xfId="0" applyFont="1" applyFill="1" applyBorder="1"/>
    <xf numFmtId="3" fontId="21" fillId="9" borderId="5" xfId="0" applyNumberFormat="1" applyFont="1" applyFill="1" applyBorder="1"/>
    <xf numFmtId="0" fontId="22" fillId="9" borderId="0" xfId="0" applyFont="1" applyFill="1" applyBorder="1"/>
    <xf numFmtId="169" fontId="22" fillId="9" borderId="38" xfId="7" applyNumberFormat="1" applyFont="1" applyFill="1" applyBorder="1" applyAlignment="1">
      <alignment horizontal="right"/>
    </xf>
    <xf numFmtId="0" fontId="21" fillId="9" borderId="12" xfId="0" applyFont="1" applyFill="1" applyBorder="1"/>
    <xf numFmtId="0" fontId="30" fillId="5" borderId="10" xfId="0" applyFont="1" applyFill="1" applyBorder="1"/>
    <xf numFmtId="0" fontId="16" fillId="5" borderId="10" xfId="0" applyFont="1" applyFill="1" applyBorder="1"/>
    <xf numFmtId="0" fontId="22" fillId="5" borderId="0" xfId="0" applyFont="1" applyFill="1" applyBorder="1" applyAlignment="1"/>
    <xf numFmtId="0" fontId="16" fillId="9" borderId="0" xfId="0" applyFont="1" applyFill="1" applyBorder="1"/>
    <xf numFmtId="38" fontId="16" fillId="9" borderId="0" xfId="0" applyNumberFormat="1" applyFont="1" applyFill="1" applyBorder="1"/>
    <xf numFmtId="0" fontId="24" fillId="9" borderId="0" xfId="0" applyFont="1" applyFill="1" applyBorder="1" applyAlignment="1">
      <alignment horizontal="left" indent="1"/>
    </xf>
    <xf numFmtId="38" fontId="24" fillId="9" borderId="0" xfId="0" applyNumberFormat="1" applyFont="1" applyFill="1" applyBorder="1"/>
    <xf numFmtId="0" fontId="34" fillId="9" borderId="5" xfId="0" applyFont="1" applyFill="1" applyBorder="1"/>
    <xf numFmtId="0" fontId="16" fillId="9" borderId="38" xfId="0" applyFont="1" applyFill="1" applyBorder="1"/>
    <xf numFmtId="169" fontId="16" fillId="9" borderId="0" xfId="7" applyNumberFormat="1" applyFont="1" applyFill="1" applyBorder="1"/>
    <xf numFmtId="169" fontId="24" fillId="9" borderId="0" xfId="7" applyNumberFormat="1" applyFont="1" applyFill="1" applyBorder="1"/>
    <xf numFmtId="168" fontId="24" fillId="9" borderId="0" xfId="7" applyNumberFormat="1" applyFont="1" applyFill="1" applyBorder="1"/>
    <xf numFmtId="0" fontId="24" fillId="9" borderId="12" xfId="0" applyFont="1" applyFill="1" applyBorder="1" applyAlignment="1">
      <alignment horizontal="left" indent="1"/>
    </xf>
    <xf numFmtId="168" fontId="24" fillId="9" borderId="12" xfId="7" applyNumberFormat="1" applyFont="1" applyFill="1" applyBorder="1" applyAlignment="1">
      <alignment horizontal="right"/>
    </xf>
    <xf numFmtId="169" fontId="24" fillId="9" borderId="12" xfId="7" applyNumberFormat="1" applyFont="1" applyFill="1" applyBorder="1" applyAlignment="1">
      <alignment horizontal="right"/>
    </xf>
    <xf numFmtId="0" fontId="21" fillId="10" borderId="12" xfId="0" applyFont="1" applyFill="1" applyBorder="1" applyAlignment="1">
      <alignment wrapText="1"/>
    </xf>
    <xf numFmtId="17" fontId="22" fillId="10" borderId="12" xfId="0" applyNumberFormat="1" applyFont="1" applyFill="1" applyBorder="1" applyAlignment="1">
      <alignment vertical="center" wrapText="1"/>
    </xf>
    <xf numFmtId="0" fontId="22" fillId="10" borderId="12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wrapText="1"/>
    </xf>
    <xf numFmtId="0" fontId="22" fillId="10" borderId="12" xfId="0" quotePrefix="1" applyNumberFormat="1" applyFont="1" applyFill="1" applyBorder="1" applyAlignment="1">
      <alignment vertical="center" wrapText="1"/>
    </xf>
    <xf numFmtId="164" fontId="22" fillId="2" borderId="0" xfId="0" applyNumberFormat="1" applyFont="1" applyFill="1" applyBorder="1"/>
    <xf numFmtId="0" fontId="21" fillId="10" borderId="14" xfId="0" applyFont="1" applyFill="1" applyBorder="1" applyAlignment="1">
      <alignment wrapText="1"/>
    </xf>
    <xf numFmtId="17" fontId="22" fillId="10" borderId="14" xfId="0" applyNumberFormat="1" applyFont="1" applyFill="1" applyBorder="1" applyAlignment="1">
      <alignment vertical="center" wrapText="1"/>
    </xf>
    <xf numFmtId="0" fontId="22" fillId="10" borderId="14" xfId="0" applyFont="1" applyFill="1" applyBorder="1" applyAlignment="1">
      <alignment horizontal="center" vertical="center" wrapText="1"/>
    </xf>
    <xf numFmtId="0" fontId="8" fillId="0" borderId="0" xfId="0" applyFont="1" applyAlignment="1"/>
    <xf numFmtId="164" fontId="21" fillId="0" borderId="0" xfId="0" applyNumberFormat="1" applyFont="1" applyAlignment="1">
      <alignment horizontal="center"/>
    </xf>
    <xf numFmtId="164" fontId="24" fillId="0" borderId="0" xfId="0" applyNumberFormat="1" applyFont="1" applyAlignment="1">
      <alignment horizontal="center" wrapText="1"/>
    </xf>
    <xf numFmtId="0" fontId="17" fillId="0" borderId="0" xfId="0" applyFont="1" applyAlignment="1">
      <alignment vertical="center"/>
    </xf>
    <xf numFmtId="0" fontId="9" fillId="3" borderId="3" xfId="2" applyFont="1" applyFill="1" applyBorder="1" applyAlignment="1">
      <alignment horizontal="center" wrapText="1"/>
    </xf>
    <xf numFmtId="0" fontId="9" fillId="3" borderId="4" xfId="2" applyFont="1" applyFill="1" applyBorder="1" applyAlignment="1">
      <alignment horizontal="center" wrapText="1"/>
    </xf>
    <xf numFmtId="17" fontId="22" fillId="7" borderId="23" xfId="0" applyNumberFormat="1" applyFont="1" applyFill="1" applyBorder="1" applyAlignment="1">
      <alignment horizontal="center"/>
    </xf>
    <xf numFmtId="0" fontId="3" fillId="0" borderId="18" xfId="6" applyFont="1" applyBorder="1" applyAlignment="1">
      <alignment horizontal="center" vertical="center"/>
    </xf>
    <xf numFmtId="0" fontId="3" fillId="0" borderId="19" xfId="6" applyFont="1" applyBorder="1" applyAlignment="1">
      <alignment horizontal="center" vertical="center"/>
    </xf>
    <xf numFmtId="0" fontId="1" fillId="0" borderId="0" xfId="6" applyAlignment="1">
      <alignment horizontal="center" vertical="center"/>
    </xf>
    <xf numFmtId="0" fontId="3" fillId="0" borderId="0" xfId="6" applyFont="1" applyBorder="1" applyAlignment="1">
      <alignment horizontal="center"/>
    </xf>
    <xf numFmtId="0" fontId="22" fillId="0" borderId="13" xfId="6" applyFont="1" applyBorder="1" applyAlignment="1">
      <alignment horizontal="center"/>
    </xf>
    <xf numFmtId="0" fontId="22" fillId="0" borderId="37" xfId="6" applyFont="1" applyBorder="1" applyAlignment="1">
      <alignment horizontal="center"/>
    </xf>
    <xf numFmtId="0" fontId="22" fillId="0" borderId="23" xfId="6" applyFont="1" applyBorder="1" applyAlignment="1">
      <alignment horizontal="center"/>
    </xf>
    <xf numFmtId="0" fontId="22" fillId="0" borderId="20" xfId="6" applyFont="1" applyBorder="1" applyAlignment="1">
      <alignment horizontal="center"/>
    </xf>
    <xf numFmtId="0" fontId="22" fillId="8" borderId="8" xfId="6" applyFont="1" applyFill="1" applyBorder="1" applyAlignment="1">
      <alignment horizontal="center"/>
    </xf>
    <xf numFmtId="0" fontId="22" fillId="8" borderId="17" xfId="6" applyFont="1" applyFill="1" applyBorder="1" applyAlignment="1">
      <alignment horizontal="center"/>
    </xf>
    <xf numFmtId="0" fontId="3" fillId="5" borderId="30" xfId="0" applyFont="1" applyFill="1" applyBorder="1" applyAlignment="1">
      <alignment horizontal="center"/>
    </xf>
    <xf numFmtId="0" fontId="22" fillId="5" borderId="30" xfId="0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22" fillId="2" borderId="13" xfId="0" applyFont="1" applyFill="1" applyBorder="1" applyAlignment="1">
      <alignment horizontal="center" vertical="center"/>
    </xf>
    <xf numFmtId="171" fontId="24" fillId="2" borderId="0" xfId="0" applyNumberFormat="1" applyFont="1" applyFill="1" applyBorder="1" applyAlignment="1">
      <alignment horizontal="right" vertical="center" wrapText="1"/>
    </xf>
    <xf numFmtId="165" fontId="21" fillId="2" borderId="0" xfId="0" applyNumberFormat="1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left" wrapText="1"/>
    </xf>
    <xf numFmtId="0" fontId="16" fillId="0" borderId="0" xfId="0" applyFont="1" applyAlignment="1">
      <alignment horizontal="center" vertical="center"/>
    </xf>
    <xf numFmtId="3" fontId="22" fillId="0" borderId="55" xfId="6" applyNumberFormat="1" applyFont="1" applyBorder="1"/>
  </cellXfs>
  <cellStyles count="9">
    <cellStyle name="Comma" xfId="3" builtinId="3"/>
    <cellStyle name="Comma 2" xfId="7" xr:uid="{F1E3A349-D9AD-4259-9B62-E8A998B10486}"/>
    <cellStyle name="Normal" xfId="0" builtinId="0"/>
    <cellStyle name="Normal 2" xfId="1" xr:uid="{C274E047-FE0C-4B30-83E0-6D9BD4F7C970}"/>
    <cellStyle name="Normal 2 2" xfId="6" xr:uid="{387B1C81-8625-4E8A-85DE-FED4A5102EB7}"/>
    <cellStyle name="Normal 3" xfId="2" xr:uid="{DB892F78-FB3E-4506-8FBC-7465768C7EF4}"/>
    <cellStyle name="Normal 5" xfId="5" xr:uid="{AB900064-48CE-4B51-AA5E-FD303D1546DE}"/>
    <cellStyle name="Percent" xfId="4" builtinId="5"/>
    <cellStyle name="Percent 2" xfId="8" xr:uid="{5AACB268-3452-482E-94E5-C8F14E18705E}"/>
  </cellStyles>
  <dxfs count="0"/>
  <tableStyles count="0" defaultTableStyle="TableStyleMedium2" defaultPivotStyle="PivotStyleLight16"/>
  <colors>
    <mruColors>
      <color rgb="FF77933C"/>
      <color rgb="FFC3D69B"/>
      <color rgb="FF92D050"/>
      <color rgb="FFEBF1DE"/>
      <color rgb="FFF2F49A"/>
      <color rgb="FF8064A2"/>
      <color rgb="FFEEECE1"/>
      <color rgb="FFDA9694"/>
      <color rgb="FF68438D"/>
      <color rgb="FF7649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91907261592302"/>
          <c:y val="0.16289552347623212"/>
          <c:w val="0.84819203849518809"/>
          <c:h val="0.72112459900845727"/>
        </c:manualLayout>
      </c:layout>
      <c:lineChart>
        <c:grouping val="standard"/>
        <c:varyColors val="0"/>
        <c:ser>
          <c:idx val="0"/>
          <c:order val="0"/>
          <c:tx>
            <c:strRef>
              <c:f>'Figure 1'!$B$1</c:f>
              <c:strCache>
                <c:ptCount val="1"/>
                <c:pt idx="0">
                  <c:v>Energy Price Index</c:v>
                </c:pt>
              </c:strCache>
            </c:strRef>
          </c:tx>
          <c:spPr>
            <a:ln w="38100"/>
          </c:spPr>
          <c:marker>
            <c:symbol val="diamond"/>
            <c:size val="7"/>
          </c:marker>
          <c:dLbls>
            <c:dLbl>
              <c:idx val="0"/>
              <c:layout>
                <c:manualLayout>
                  <c:x val="-5.671077540637761E-2"/>
                  <c:y val="4.5430251202565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3-4862-A66C-E1D7159029F8}"/>
                </c:ext>
              </c:extLst>
            </c:dLbl>
            <c:dLbl>
              <c:idx val="1"/>
              <c:layout>
                <c:manualLayout>
                  <c:x val="-4.8613334067898521E-2"/>
                  <c:y val="4.3638117591216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3-4862-A66C-E1D7159029F8}"/>
                </c:ext>
              </c:extLst>
            </c:dLbl>
            <c:dLbl>
              <c:idx val="2"/>
              <c:layout>
                <c:manualLayout>
                  <c:x val="-5.585133413818881E-2"/>
                  <c:y val="-3.9351774109922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416666666666664E-2"/>
                      <c:h val="7.5023330417031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BC3-4862-A66C-E1D7159029F8}"/>
                </c:ext>
              </c:extLst>
            </c:dLbl>
            <c:dLbl>
              <c:idx val="3"/>
              <c:layout>
                <c:manualLayout>
                  <c:x val="-6.0644371980010964E-2"/>
                  <c:y val="3.673793940138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C3-4862-A66C-E1D7159029F8}"/>
                </c:ext>
              </c:extLst>
            </c:dLbl>
            <c:dLbl>
              <c:idx val="4"/>
              <c:layout>
                <c:manualLayout>
                  <c:x val="-5.7206036985990388E-2"/>
                  <c:y val="4.3638117591216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C3-4862-A66C-E1D715902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1'!$A$2:$A$6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1'!$B$2:$B$6</c:f>
              <c:numCache>
                <c:formatCode>0.0</c:formatCode>
                <c:ptCount val="5"/>
                <c:pt idx="0">
                  <c:v>50.736027011596661</c:v>
                </c:pt>
                <c:pt idx="1">
                  <c:v>82.005879596726672</c:v>
                </c:pt>
                <c:pt idx="2">
                  <c:v>151.943053277345</c:v>
                </c:pt>
                <c:pt idx="3">
                  <c:v>105.77284961260166</c:v>
                </c:pt>
                <c:pt idx="4">
                  <c:v>103.93576477806833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C3-4862-A66C-E1D7159029F8}"/>
            </c:ext>
          </c:extLst>
        </c:ser>
        <c:ser>
          <c:idx val="1"/>
          <c:order val="1"/>
          <c:tx>
            <c:strRef>
              <c:f>'Figure 1'!$C$1</c:f>
              <c:strCache>
                <c:ptCount val="1"/>
                <c:pt idx="0">
                  <c:v>Food Price Index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5.5486220472440943E-2"/>
                  <c:y val="-4.166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C3-4862-A66C-E1D7159029F8}"/>
                </c:ext>
              </c:extLst>
            </c:dLbl>
            <c:dLbl>
              <c:idx val="1"/>
              <c:layout>
                <c:manualLayout>
                  <c:x val="-5.2708442694663168E-2"/>
                  <c:y val="-6.481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C3-4862-A66C-E1D7159029F8}"/>
                </c:ext>
              </c:extLst>
            </c:dLbl>
            <c:dLbl>
              <c:idx val="2"/>
              <c:layout>
                <c:manualLayout>
                  <c:x val="-4.1740463554959882E-2"/>
                  <c:y val="5.0059796426671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C3-4862-A66C-E1D7159029F8}"/>
                </c:ext>
              </c:extLst>
            </c:dLbl>
            <c:dLbl>
              <c:idx val="3"/>
              <c:layout>
                <c:manualLayout>
                  <c:x val="-4.551828164939014E-2"/>
                  <c:y val="-5.9617629118860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C3-4862-A66C-E1D7159029F8}"/>
                </c:ext>
              </c:extLst>
            </c:dLbl>
            <c:dLbl>
              <c:idx val="4"/>
              <c:layout>
                <c:manualLayout>
                  <c:x val="-6.9375109361329831E-2"/>
                  <c:y val="-5.0925925925925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C3-4862-A66C-E1D715902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1'!$A$2:$A$6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'Figure 1'!$C$2:$C$6</c:f>
              <c:numCache>
                <c:formatCode>0.0</c:formatCode>
                <c:ptCount val="5"/>
                <c:pt idx="0">
                  <c:v>88.631187217580006</c:v>
                </c:pt>
                <c:pt idx="1">
                  <c:v>119.63875241104667</c:v>
                </c:pt>
                <c:pt idx="2">
                  <c:v>144.77010272335835</c:v>
                </c:pt>
                <c:pt idx="3">
                  <c:v>128.17016239676335</c:v>
                </c:pt>
                <c:pt idx="4">
                  <c:v>117.12949420709332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C3-4862-A66C-E1D715902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50176"/>
        <c:axId val="223954096"/>
      </c:lineChart>
      <c:catAx>
        <c:axId val="2239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3954096"/>
        <c:crosses val="autoZero"/>
        <c:auto val="1"/>
        <c:lblAlgn val="ctr"/>
        <c:lblOffset val="100"/>
        <c:noMultiLvlLbl val="0"/>
      </c:catAx>
      <c:valAx>
        <c:axId val="223954096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395017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legend>
      <c:legendPos val="t"/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2364913012214"/>
          <c:y val="6.633469636037985E-2"/>
          <c:w val="0.80778235910649698"/>
          <c:h val="0.646451285863945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16'!$H$1</c:f>
              <c:strCache>
                <c:ptCount val="1"/>
                <c:pt idx="0">
                  <c:v>Total Funds excluding Master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16'!$A$2:$B$7</c:f>
              <c:multiLvlStrCache>
                <c:ptCount val="6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'Figure 16'!$H$2:$H$7</c:f>
              <c:numCache>
                <c:formatCode>#,##0</c:formatCode>
                <c:ptCount val="6"/>
                <c:pt idx="0">
                  <c:v>9748</c:v>
                </c:pt>
                <c:pt idx="1">
                  <c:v>9780</c:v>
                </c:pt>
                <c:pt idx="2">
                  <c:v>9800</c:v>
                </c:pt>
                <c:pt idx="3">
                  <c:v>9627</c:v>
                </c:pt>
                <c:pt idx="4">
                  <c:v>9634</c:v>
                </c:pt>
                <c:pt idx="5">
                  <c:v>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2-4950-838E-F18D7E7C327A}"/>
            </c:ext>
          </c:extLst>
        </c:ser>
        <c:ser>
          <c:idx val="1"/>
          <c:order val="1"/>
          <c:tx>
            <c:strRef>
              <c:f>'Figure 16'!$D$1</c:f>
              <c:strCache>
                <c:ptCount val="1"/>
                <c:pt idx="0">
                  <c:v>Master</c:v>
                </c:pt>
              </c:strCache>
            </c:strRef>
          </c:tx>
          <c:spPr>
            <a:solidFill>
              <a:srgbClr val="F2F49A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5"/>
              <c:layout>
                <c:manualLayout>
                  <c:x val="0"/>
                  <c:y val="4.36250267503855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D2-4950-838E-F18D7E7C327A}"/>
                </c:ext>
              </c:extLst>
            </c:dLbl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16'!$A$2:$B$7</c:f>
              <c:multiLvlStrCache>
                <c:ptCount val="6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'Figure 16'!$D$2:$D$7</c:f>
              <c:numCache>
                <c:formatCode>#,##0</c:formatCode>
                <c:ptCount val="6"/>
                <c:pt idx="0">
                  <c:v>3215</c:v>
                </c:pt>
                <c:pt idx="1">
                  <c:v>3215</c:v>
                </c:pt>
                <c:pt idx="2">
                  <c:v>3208</c:v>
                </c:pt>
                <c:pt idx="3">
                  <c:v>3175</c:v>
                </c:pt>
                <c:pt idx="4">
                  <c:v>3171</c:v>
                </c:pt>
                <c:pt idx="5">
                  <c:v>3182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D2-4950-838E-F18D7E7C327A}"/>
            </c:ext>
          </c:extLst>
        </c:ser>
        <c:ser>
          <c:idx val="2"/>
          <c:order val="2"/>
          <c:tx>
            <c:strRef>
              <c:f>'Figure 16'!$I$1</c:f>
              <c:strCache>
                <c:ptCount val="1"/>
                <c:pt idx="0">
                  <c:v>Private Funds</c:v>
                </c:pt>
              </c:strCache>
            </c:strRef>
          </c:tx>
          <c:spPr>
            <a:solidFill>
              <a:srgbClr val="8064A2"/>
            </a:solidFill>
            <a:ln w="15875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3.8129423358557364E-4"/>
                  <c:y val="-3.8626697898063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2-4950-838E-F18D7E7C327A}"/>
                </c:ext>
              </c:extLst>
            </c:dLbl>
            <c:dLbl>
              <c:idx val="1"/>
              <c:layout>
                <c:manualLayout>
                  <c:x val="-3.8129423358557364E-4"/>
                  <c:y val="-3.4264195223025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2-4950-838E-F18D7E7C327A}"/>
                </c:ext>
              </c:extLst>
            </c:dLbl>
            <c:dLbl>
              <c:idx val="2"/>
              <c:layout>
                <c:manualLayout>
                  <c:x val="2.1620023874946706E-3"/>
                  <c:y val="-3.433461357329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2-4950-838E-F18D7E7C327A}"/>
                </c:ext>
              </c:extLst>
            </c:dLbl>
            <c:dLbl>
              <c:idx val="3"/>
              <c:layout>
                <c:manualLayout>
                  <c:x val="2.1620023874946706E-3"/>
                  <c:y val="-2.98309306935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2-4950-838E-F18D7E7C327A}"/>
                </c:ext>
              </c:extLst>
            </c:dLbl>
            <c:dLbl>
              <c:idx val="4"/>
              <c:layout>
                <c:manualLayout>
                  <c:x val="-3.8129423358566688E-4"/>
                  <c:y val="-3.4052253163930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2-4950-838E-F18D7E7C327A}"/>
                </c:ext>
              </c:extLst>
            </c:dLbl>
            <c:dLbl>
              <c:idx val="5"/>
              <c:layout>
                <c:manualLayout>
                  <c:x val="-3.494529609281413E-4"/>
                  <c:y val="-4.728094139372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2-4950-838E-F18D7E7C32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'Figure 16'!$I$2:$I$7</c:f>
              <c:numCache>
                <c:formatCode>#,##0</c:formatCode>
                <c:ptCount val="6"/>
                <c:pt idx="0">
                  <c:v>16129</c:v>
                </c:pt>
                <c:pt idx="1">
                  <c:v>16391</c:v>
                </c:pt>
                <c:pt idx="2">
                  <c:v>16530</c:v>
                </c:pt>
                <c:pt idx="3">
                  <c:v>16551</c:v>
                </c:pt>
                <c:pt idx="4">
                  <c:v>16787</c:v>
                </c:pt>
                <c:pt idx="5">
                  <c:v>17020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D2-4950-838E-F18D7E7C3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100"/>
        <c:axId val="-149236672"/>
        <c:axId val="-149232864"/>
      </c:barChart>
      <c:scatterChart>
        <c:scatterStyle val="lineMarker"/>
        <c:varyColors val="0"/>
        <c:ser>
          <c:idx val="3"/>
          <c:order val="3"/>
          <c:tx>
            <c:strRef>
              <c:f>'Figure 16'!$J$1</c:f>
              <c:strCache>
                <c:ptCount val="1"/>
                <c:pt idx="0">
                  <c:v>Total 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15875"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8322635800524663E-2"/>
                  <c:y val="-4.7987529425424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2-4950-838E-F18D7E7C327A}"/>
                </c:ext>
              </c:extLst>
            </c:dLbl>
            <c:dLbl>
              <c:idx val="1"/>
              <c:layout>
                <c:manualLayout>
                  <c:x val="-6.1039118905925907E-2"/>
                  <c:y val="-3.926252407534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D2-4950-838E-F18D7E7C327A}"/>
                </c:ext>
              </c:extLst>
            </c:dLbl>
            <c:dLbl>
              <c:idx val="2"/>
              <c:layout>
                <c:manualLayout>
                  <c:x val="-5.5952525663765372E-2"/>
                  <c:y val="-3.4900021400308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D2-4950-838E-F18D7E7C327A}"/>
                </c:ext>
              </c:extLst>
            </c:dLbl>
            <c:dLbl>
              <c:idx val="3"/>
              <c:layout>
                <c:manualLayout>
                  <c:x val="-5.3409229042685219E-2"/>
                  <c:y val="-3.4900021400308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D2-4950-838E-F18D7E7C327A}"/>
                </c:ext>
              </c:extLst>
            </c:dLbl>
            <c:dLbl>
              <c:idx val="4"/>
              <c:layout>
                <c:manualLayout>
                  <c:x val="-5.8495822284845615E-2"/>
                  <c:y val="-3.926252407534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D2-4950-838E-F18D7E7C327A}"/>
                </c:ext>
              </c:extLst>
            </c:dLbl>
            <c:dLbl>
              <c:idx val="5"/>
              <c:layout>
                <c:manualLayout>
                  <c:x val="-6.1039118905925858E-2"/>
                  <c:y val="-4.3625026750385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D2-4950-838E-F18D7E7C327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strRef>
              <c:f>'Figure 16'!$B$2:$B$7</c:f>
              <c:strCache>
                <c:ptCount val="6"/>
                <c:pt idx="0">
                  <c:v>qtr 1</c:v>
                </c:pt>
                <c:pt idx="1">
                  <c:v>qtr 2</c:v>
                </c:pt>
                <c:pt idx="2">
                  <c:v>qtr 3</c:v>
                </c:pt>
                <c:pt idx="3">
                  <c:v>qtr 4</c:v>
                </c:pt>
                <c:pt idx="4">
                  <c:v>qtr 1</c:v>
                </c:pt>
                <c:pt idx="5">
                  <c:v>qtr 2</c:v>
                </c:pt>
              </c:strCache>
            </c:strRef>
          </c:xVal>
          <c:yVal>
            <c:numRef>
              <c:f>'Figure 16'!$J$2:$J$7</c:f>
              <c:numCache>
                <c:formatCode>#,##0</c:formatCode>
                <c:ptCount val="6"/>
                <c:pt idx="0">
                  <c:v>29092</c:v>
                </c:pt>
                <c:pt idx="1">
                  <c:v>29386</c:v>
                </c:pt>
                <c:pt idx="2">
                  <c:v>29538</c:v>
                </c:pt>
                <c:pt idx="3">
                  <c:v>29353</c:v>
                </c:pt>
                <c:pt idx="4">
                  <c:v>29592</c:v>
                </c:pt>
                <c:pt idx="5">
                  <c:v>29913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D2-4950-838E-F18D7E7C3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236672"/>
        <c:axId val="-149232864"/>
      </c:scatterChart>
      <c:catAx>
        <c:axId val="-14923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49232864"/>
        <c:crosses val="autoZero"/>
        <c:auto val="1"/>
        <c:lblAlgn val="ctr"/>
        <c:lblOffset val="100"/>
        <c:noMultiLvlLbl val="0"/>
      </c:catAx>
      <c:valAx>
        <c:axId val="-149232864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-14923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6793075459181656E-2"/>
          <c:y val="0.90748876347538099"/>
          <c:w val="0.89999987909378376"/>
          <c:h val="7.854381399749924E-2"/>
        </c:manualLayout>
      </c:layout>
      <c:overlay val="0"/>
    </c:legend>
    <c:plotVisOnly val="1"/>
    <c:dispBlanksAs val="gap"/>
    <c:showDLblsOverMax val="0"/>
  </c:chart>
  <c:spPr>
    <a:ln w="3175">
      <a:solidFill>
        <a:schemeClr val="tx1"/>
      </a:solidFill>
    </a:ln>
    <a:effectLst>
      <a:glow>
        <a:schemeClr val="accent1"/>
      </a:glow>
    </a:effectLst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20'!$A$19</c:f>
              <c:strCache>
                <c:ptCount val="1"/>
                <c:pt idx="0">
                  <c:v>Net Lending (Overall Balance)</c:v>
                </c:pt>
              </c:strCache>
            </c:strRef>
          </c:tx>
          <c:spPr>
            <a:solidFill>
              <a:srgbClr val="C3D69B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20'!$B$18:$G$18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20'!$B$19:$G$19</c:f>
              <c:numCache>
                <c:formatCode>0.0</c:formatCode>
                <c:ptCount val="6"/>
                <c:pt idx="0">
                  <c:v>178.48400000000004</c:v>
                </c:pt>
                <c:pt idx="1">
                  <c:v>69.047062530000005</c:v>
                </c:pt>
                <c:pt idx="2">
                  <c:v>136.44424979000001</c:v>
                </c:pt>
                <c:pt idx="3">
                  <c:v>144.68247488000003</c:v>
                </c:pt>
                <c:pt idx="4">
                  <c:v>145.36092454999982</c:v>
                </c:pt>
                <c:pt idx="5">
                  <c:v>181.9965813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2-4ECB-A615-A224EB679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-405381248"/>
        <c:axId val="-405374720"/>
      </c:barChart>
      <c:catAx>
        <c:axId val="-4053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50"/>
            </a:pPr>
            <a:endParaRPr lang="en-US"/>
          </a:p>
        </c:txPr>
        <c:crossAx val="-405374720"/>
        <c:crosses val="autoZero"/>
        <c:auto val="1"/>
        <c:lblAlgn val="ctr"/>
        <c:lblOffset val="100"/>
        <c:noMultiLvlLbl val="0"/>
      </c:catAx>
      <c:valAx>
        <c:axId val="-40537472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-405381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871705073596991E-2"/>
          <c:y val="4.0412831871166295E-2"/>
          <c:w val="0.86857273107558619"/>
          <c:h val="0.6917508761427220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7933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.37558685446009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D-4F74-AB04-A22B52807AD5}"/>
                </c:ext>
              </c:extLst>
            </c:dLbl>
            <c:dLbl>
              <c:idx val="1"/>
              <c:layout>
                <c:manualLayout>
                  <c:x val="-1.5431920494569687E-17"/>
                  <c:y val="0.38636575357657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D-4F74-AB04-A22B52807AD5}"/>
                </c:ext>
              </c:extLst>
            </c:dLbl>
            <c:dLbl>
              <c:idx val="2"/>
              <c:layout>
                <c:manualLayout>
                  <c:x val="2.962962962962932E-3"/>
                  <c:y val="0.37790248049979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D-4F74-AB04-A22B52807AD5}"/>
                </c:ext>
              </c:extLst>
            </c:dLbl>
            <c:dLbl>
              <c:idx val="3"/>
              <c:layout>
                <c:manualLayout>
                  <c:x val="2.9629629629629628E-3"/>
                  <c:y val="0.34973346641528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D-4F74-AB04-A22B52807AD5}"/>
                </c:ext>
              </c:extLst>
            </c:dLbl>
            <c:dLbl>
              <c:idx val="4"/>
              <c:layout>
                <c:manualLayout>
                  <c:x val="4.0404040404040404E-4"/>
                  <c:y val="0.32579608886917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D-4F74-AB04-A22B52807AD5}"/>
                </c:ext>
              </c:extLst>
            </c:dLbl>
            <c:dLbl>
              <c:idx val="5"/>
              <c:layout>
                <c:manualLayout>
                  <c:x val="4.0404040404034229E-4"/>
                  <c:y val="0.316869616650031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D-4F74-AB04-A22B52807AD5}"/>
                </c:ext>
              </c:extLst>
            </c:dLbl>
            <c:dLbl>
              <c:idx val="6"/>
              <c:layout>
                <c:manualLayout>
                  <c:x val="0"/>
                  <c:y val="0.3023219104654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D-4F74-AB04-A22B52807AD5}"/>
                </c:ext>
              </c:extLst>
            </c:dLbl>
            <c:dLbl>
              <c:idx val="7"/>
              <c:layout>
                <c:manualLayout>
                  <c:x val="0"/>
                  <c:y val="0.29339543824627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D-4F74-AB04-A22B52807AD5}"/>
                </c:ext>
              </c:extLst>
            </c:dLbl>
            <c:dLbl>
              <c:idx val="8"/>
              <c:layout>
                <c:manualLayout>
                  <c:x val="0"/>
                  <c:y val="0.2750792946656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D-4F74-AB04-A22B52807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22'!$A$3:$B$11</c:f>
              <c:multiLvlStrCache>
                <c:ptCount val="9"/>
                <c:lvl>
                  <c:pt idx="0">
                    <c:v>QTR 2</c:v>
                  </c:pt>
                  <c:pt idx="1">
                    <c:v>QTR 3</c:v>
                  </c:pt>
                  <c:pt idx="2">
                    <c:v>QTR 4</c:v>
                  </c:pt>
                  <c:pt idx="3">
                    <c:v>QTR 1</c:v>
                  </c:pt>
                  <c:pt idx="4">
                    <c:v>QTR 2</c:v>
                  </c:pt>
                  <c:pt idx="5">
                    <c:v>QTR 3</c:v>
                  </c:pt>
                  <c:pt idx="6">
                    <c:v>QTR 4</c:v>
                  </c:pt>
                  <c:pt idx="7">
                    <c:v>QTR 1</c:v>
                  </c:pt>
                  <c:pt idx="8">
                    <c:v>QTR 2</c:v>
                  </c:pt>
                </c:lvl>
                <c:lvl>
                  <c:pt idx="0">
                    <c:v>2022</c:v>
                  </c:pt>
                  <c:pt idx="3">
                    <c:v>2023</c:v>
                  </c:pt>
                  <c:pt idx="7">
                    <c:v>2024</c:v>
                  </c:pt>
                </c:lvl>
              </c:multiLvlStrCache>
            </c:multiLvlStrRef>
          </c:cat>
          <c:val>
            <c:numRef>
              <c:f>'Figure 22'!$C$3:$C$11</c:f>
              <c:numCache>
                <c:formatCode>0.0</c:formatCode>
                <c:ptCount val="9"/>
                <c:pt idx="0">
                  <c:v>534.73021000000006</c:v>
                </c:pt>
                <c:pt idx="1">
                  <c:v>524.427864</c:v>
                </c:pt>
                <c:pt idx="2">
                  <c:v>506.4</c:v>
                </c:pt>
                <c:pt idx="3">
                  <c:v>496.055295</c:v>
                </c:pt>
                <c:pt idx="4">
                  <c:v>477.18826723000001</c:v>
                </c:pt>
                <c:pt idx="5">
                  <c:v>469.04925378000002</c:v>
                </c:pt>
                <c:pt idx="6">
                  <c:v>453.19882367000002</c:v>
                </c:pt>
                <c:pt idx="7">
                  <c:v>445.90558104000002</c:v>
                </c:pt>
                <c:pt idx="8">
                  <c:v>430.05515092000002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CD-4F74-AB04-A22B5280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-1658815952"/>
        <c:axId val="-1658814864"/>
      </c:barChart>
      <c:catAx>
        <c:axId val="-165881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-1658814864"/>
        <c:crosses val="autoZero"/>
        <c:auto val="1"/>
        <c:lblAlgn val="ctr"/>
        <c:lblOffset val="100"/>
        <c:noMultiLvlLbl val="0"/>
      </c:catAx>
      <c:valAx>
        <c:axId val="-16588148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-1658815952"/>
        <c:crosses val="autoZero"/>
        <c:crossBetween val="between"/>
        <c:majorUnit val="1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prstDash val="solid"/>
      <a:round/>
    </a:ln>
    <a:effectLst/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0343707036621"/>
          <c:y val="7.1513814396388861E-2"/>
          <c:w val="0.85316987815547451"/>
          <c:h val="0.62719991425955268"/>
        </c:manualLayout>
      </c:layout>
      <c:lineChart>
        <c:grouping val="standard"/>
        <c:varyColors val="0"/>
        <c:ser>
          <c:idx val="0"/>
          <c:order val="0"/>
          <c:marker>
            <c:symbol val="diamond"/>
            <c:size val="5"/>
            <c:spPr>
              <a:solidFill>
                <a:schemeClr val="accent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4.1504531081521912E-2"/>
                  <c:y val="-5.8530088267520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E5-44A5-B76B-90AFB9EA9DFF}"/>
                </c:ext>
              </c:extLst>
            </c:dLbl>
            <c:dLbl>
              <c:idx val="1"/>
              <c:layout>
                <c:manualLayout>
                  <c:x val="-3.1128398311141461E-2"/>
                  <c:y val="-5.8530088267520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E5-44A5-B76B-90AFB9EA9DFF}"/>
                </c:ext>
              </c:extLst>
            </c:dLbl>
            <c:dLbl>
              <c:idx val="2"/>
              <c:layout>
                <c:manualLayout>
                  <c:x val="-1.5564199155570706E-2"/>
                  <c:y val="-5.8530088267520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E5-44A5-B76B-90AFB9EA9DFF}"/>
                </c:ext>
              </c:extLst>
            </c:dLbl>
            <c:dLbl>
              <c:idx val="3"/>
              <c:layout>
                <c:manualLayout>
                  <c:x val="-2.3346298733356013E-2"/>
                  <c:y val="-8.2917625045654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E5-44A5-B76B-90AFB9EA9DFF}"/>
                </c:ext>
              </c:extLst>
            </c:dLbl>
            <c:dLbl>
              <c:idx val="4"/>
              <c:layout>
                <c:manualLayout>
                  <c:x val="-2.3346298733356061E-2"/>
                  <c:y val="-5.8530088267520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E5-44A5-B76B-90AFB9EA9DFF}"/>
                </c:ext>
              </c:extLst>
            </c:dLbl>
            <c:dLbl>
              <c:idx val="5"/>
              <c:layout>
                <c:manualLayout>
                  <c:x val="-1.5564199155570706E-2"/>
                  <c:y val="-5.8530088267520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E5-44A5-B76B-90AFB9EA9DFF}"/>
                </c:ext>
              </c:extLst>
            </c:dLbl>
            <c:dLbl>
              <c:idx val="6"/>
              <c:layout>
                <c:manualLayout>
                  <c:x val="-3.6316464696331652E-2"/>
                  <c:y val="-7.3162610334401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E5-44A5-B76B-90AFB9EA9DFF}"/>
                </c:ext>
              </c:extLst>
            </c:dLbl>
            <c:dLbl>
              <c:idx val="7"/>
              <c:layout>
                <c:manualLayout>
                  <c:x val="-3.1128398311141413E-2"/>
                  <c:y val="-5.8530088267520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E5-44A5-B76B-90AFB9EA9DFF}"/>
                </c:ext>
              </c:extLst>
            </c:dLbl>
            <c:dLbl>
              <c:idx val="8"/>
              <c:layout>
                <c:manualLayout>
                  <c:x val="-2.8534365118546297E-2"/>
                  <c:y val="-5.8530088267520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E5-44A5-B76B-90AFB9EA9DFF}"/>
                </c:ext>
              </c:extLst>
            </c:dLbl>
            <c:dLbl>
              <c:idx val="9"/>
              <c:layout>
                <c:manualLayout>
                  <c:x val="-2.3346298733356061E-2"/>
                  <c:y val="-4.8775073556267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E5-44A5-B76B-90AFB9EA9D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4'!$B$3:$C$12</c:f>
              <c:multiLvlStrCache>
                <c:ptCount val="10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  <c:pt idx="9">
                    <c:v>QTR 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'Figure 4'!$D$3:$D$12</c:f>
              <c:numCache>
                <c:formatCode>0.0</c:formatCode>
                <c:ptCount val="10"/>
                <c:pt idx="0">
                  <c:v>11.192627685259964</c:v>
                </c:pt>
                <c:pt idx="1">
                  <c:v>12.13128053567425</c:v>
                </c:pt>
                <c:pt idx="2">
                  <c:v>9.222075931510588</c:v>
                </c:pt>
                <c:pt idx="3">
                  <c:v>5.9161330900550553</c:v>
                </c:pt>
                <c:pt idx="4">
                  <c:v>6.5651998638557814</c:v>
                </c:pt>
                <c:pt idx="5">
                  <c:v>4.1322135900471579</c:v>
                </c:pt>
                <c:pt idx="6">
                  <c:v>1.153008836164247</c:v>
                </c:pt>
                <c:pt idx="7">
                  <c:v>3.5624000412732642</c:v>
                </c:pt>
                <c:pt idx="8">
                  <c:v>1.4795364359107452</c:v>
                </c:pt>
                <c:pt idx="9">
                  <c:v>1.7423045341319323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E5-44A5-B76B-90AFB9EA9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523632"/>
        <c:axId val="939513832"/>
      </c:lineChart>
      <c:catAx>
        <c:axId val="93952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n-US"/>
          </a:p>
        </c:txPr>
        <c:crossAx val="939513832"/>
        <c:crosses val="autoZero"/>
        <c:auto val="1"/>
        <c:lblAlgn val="ctr"/>
        <c:lblOffset val="100"/>
        <c:noMultiLvlLbl val="0"/>
      </c:catAx>
      <c:valAx>
        <c:axId val="93951383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93952363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5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2328102258679"/>
          <c:y val="3.5992395323471732E-2"/>
          <c:w val="0.83312909656784706"/>
          <c:h val="0.57210390067741368"/>
        </c:manualLayout>
      </c:layout>
      <c:lineChart>
        <c:grouping val="standard"/>
        <c:varyColors val="0"/>
        <c:ser>
          <c:idx val="0"/>
          <c:order val="0"/>
          <c:tx>
            <c:v>Non-Food</c:v>
          </c:tx>
          <c:spPr>
            <a:ln w="25400">
              <a:solidFill>
                <a:srgbClr val="4F81BD"/>
              </a:solidFill>
            </a:ln>
          </c:spPr>
          <c:marker>
            <c:symbol val="diamond"/>
            <c:size val="5"/>
          </c:marker>
          <c:dLbls>
            <c:dLbl>
              <c:idx val="1"/>
              <c:layout>
                <c:manualLayout>
                  <c:x val="-5.2383975667465166E-2"/>
                  <c:y val="-2.930496743739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5-47BF-8B57-299D070F5D84}"/>
                </c:ext>
              </c:extLst>
            </c:dLbl>
            <c:dLbl>
              <c:idx val="5"/>
              <c:layout>
                <c:manualLayout>
                  <c:x val="-4.6002190580503831E-2"/>
                  <c:y val="-4.1237113402061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5-47BF-8B57-299D070F5D84}"/>
                </c:ext>
              </c:extLst>
            </c:dLbl>
            <c:dLbl>
              <c:idx val="9"/>
              <c:layout>
                <c:manualLayout>
                  <c:x val="-3.7239868565169851E-2"/>
                  <c:y val="-4.1237113402061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5-47BF-8B57-299D070F5D84}"/>
                </c:ext>
              </c:extLst>
            </c:dLbl>
            <c:dLbl>
              <c:idx val="13"/>
              <c:layout>
                <c:manualLayout>
                  <c:x val="0"/>
                  <c:y val="-2.045661747413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5-47BF-8B57-299D070F5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4F81BD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5'!$B$3:$C$16</c:f>
              <c:multiLvlStrCache>
                <c:ptCount val="14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  <c:pt idx="9">
                    <c:v>QTR 2</c:v>
                  </c:pt>
                  <c:pt idx="10">
                    <c:v>QTR 3</c:v>
                  </c:pt>
                  <c:pt idx="11">
                    <c:v>QTR 4</c:v>
                  </c:pt>
                  <c:pt idx="12">
                    <c:v>QTR 1</c:v>
                  </c:pt>
                  <c:pt idx="13">
                    <c:v>QTR 2</c:v>
                  </c:pt>
                </c:lvl>
                <c:lvl>
                  <c:pt idx="0">
                    <c:v>2020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'Figure 5'!$D$3:$D$16</c:f>
              <c:numCache>
                <c:formatCode>0.00</c:formatCode>
                <c:ptCount val="14"/>
                <c:pt idx="0">
                  <c:v>-1.3680400088050106</c:v>
                </c:pt>
                <c:pt idx="1">
                  <c:v>-6.9585728402046243E-3</c:v>
                </c:pt>
                <c:pt idx="2">
                  <c:v>6.7195000783678296</c:v>
                </c:pt>
                <c:pt idx="3">
                  <c:v>7.8596208891797517</c:v>
                </c:pt>
                <c:pt idx="4">
                  <c:v>11.632135879913449</c:v>
                </c:pt>
                <c:pt idx="5">
                  <c:v>12.438933885167643</c:v>
                </c:pt>
                <c:pt idx="6">
                  <c:v>9.1819055694108727</c:v>
                </c:pt>
                <c:pt idx="7">
                  <c:v>5.3766448117989825</c:v>
                </c:pt>
                <c:pt idx="8">
                  <c:v>6.1941162264184726</c:v>
                </c:pt>
                <c:pt idx="9">
                  <c:v>3.9288688271406897</c:v>
                </c:pt>
                <c:pt idx="10">
                  <c:v>0.88819331061877449</c:v>
                </c:pt>
                <c:pt idx="11">
                  <c:v>3.8791545428802294</c:v>
                </c:pt>
                <c:pt idx="12">
                  <c:v>1.5045040103758254</c:v>
                </c:pt>
                <c:pt idx="13">
                  <c:v>1.7408111533101334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F5-47BF-8B57-299D070F5D84}"/>
            </c:ext>
          </c:extLst>
        </c:ser>
        <c:ser>
          <c:idx val="1"/>
          <c:order val="1"/>
          <c:tx>
            <c:v>Food</c:v>
          </c:tx>
          <c:spPr>
            <a:ln w="254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1.8169110509240246E-2"/>
                  <c:y val="-2.0294266869609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5-47BF-8B57-299D070F5D84}"/>
                </c:ext>
              </c:extLst>
            </c:dLbl>
            <c:dLbl>
              <c:idx val="5"/>
              <c:layout>
                <c:manualLayout>
                  <c:x val="-2.628696604600219E-2"/>
                  <c:y val="4.12371134020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5-47BF-8B57-299D070F5D84}"/>
                </c:ext>
              </c:extLst>
            </c:dLbl>
            <c:dLbl>
              <c:idx val="9"/>
              <c:layout>
                <c:manualLayout>
                  <c:x val="-1.3143483023001175E-2"/>
                  <c:y val="-4.9484536082474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5-47BF-8B57-299D070F5D84}"/>
                </c:ext>
              </c:extLst>
            </c:dLbl>
            <c:dLbl>
              <c:idx val="13"/>
              <c:layout>
                <c:manualLayout>
                  <c:x val="-1.6064071454588207E-16"/>
                  <c:y val="1.2371134020618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5-47BF-8B57-299D070F5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5'!$B$3:$C$16</c:f>
              <c:multiLvlStrCache>
                <c:ptCount val="14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  <c:pt idx="9">
                    <c:v>QTR 2</c:v>
                  </c:pt>
                  <c:pt idx="10">
                    <c:v>QTR 3</c:v>
                  </c:pt>
                  <c:pt idx="11">
                    <c:v>QTR 4</c:v>
                  </c:pt>
                  <c:pt idx="12">
                    <c:v>QTR 1</c:v>
                  </c:pt>
                  <c:pt idx="13">
                    <c:v>QTR 2</c:v>
                  </c:pt>
                </c:lvl>
                <c:lvl>
                  <c:pt idx="0">
                    <c:v>2020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'Figure 5'!$E$3:$E$16</c:f>
              <c:numCache>
                <c:formatCode>0.00</c:formatCode>
                <c:ptCount val="14"/>
                <c:pt idx="0">
                  <c:v>4.5715195053196425</c:v>
                </c:pt>
                <c:pt idx="1">
                  <c:v>3.0408925892722323</c:v>
                </c:pt>
                <c:pt idx="2">
                  <c:v>3.3241258303928589</c:v>
                </c:pt>
                <c:pt idx="3">
                  <c:v>4.2931041113803303</c:v>
                </c:pt>
                <c:pt idx="4">
                  <c:v>4.8577662258157233</c:v>
                </c:pt>
                <c:pt idx="5">
                  <c:v>7.9081274459047393</c:v>
                </c:pt>
                <c:pt idx="6">
                  <c:v>9.9864881568908288</c:v>
                </c:pt>
                <c:pt idx="7">
                  <c:v>13.987657973497235</c:v>
                </c:pt>
                <c:pt idx="8">
                  <c:v>12.251085553922778</c:v>
                </c:pt>
                <c:pt idx="9">
                  <c:v>7.0053453737290994</c:v>
                </c:pt>
                <c:pt idx="10">
                  <c:v>4.8892760839286353</c:v>
                </c:pt>
                <c:pt idx="11">
                  <c:v>-0.62850445644070874</c:v>
                </c:pt>
                <c:pt idx="12">
                  <c:v>1.1399534857605431</c:v>
                </c:pt>
                <c:pt idx="13">
                  <c:v>1.76212636878128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F5-47BF-8B57-299D070F5D84}"/>
            </c:ext>
          </c:extLst>
        </c:ser>
        <c:ser>
          <c:idx val="2"/>
          <c:order val="2"/>
          <c:tx>
            <c:v>Core Inflation</c:v>
          </c:tx>
          <c:spPr>
            <a:ln w="25400">
              <a:solidFill>
                <a:srgbClr val="FAC090"/>
              </a:solidFill>
            </a:ln>
          </c:spPr>
          <c:marker>
            <c:spPr>
              <a:solidFill>
                <a:srgbClr val="F79646"/>
              </a:solidFill>
              <a:ln>
                <a:solidFill>
                  <a:srgbClr val="F79646"/>
                </a:solidFill>
              </a:ln>
            </c:spPr>
          </c:marker>
          <c:dLbls>
            <c:dLbl>
              <c:idx val="1"/>
              <c:layout>
                <c:manualLayout>
                  <c:x val="-2.628696604600219E-2"/>
                  <c:y val="4.9484536082474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5-47BF-8B57-299D070F5D84}"/>
                </c:ext>
              </c:extLst>
            </c:dLbl>
            <c:dLbl>
              <c:idx val="5"/>
              <c:layout>
                <c:manualLayout>
                  <c:x val="-4.541494871047163E-2"/>
                  <c:y val="4.5880580296020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F79646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F5-47BF-8B57-299D070F5D84}"/>
                </c:ext>
              </c:extLst>
            </c:dLbl>
            <c:dLbl>
              <c:idx val="9"/>
              <c:layout>
                <c:manualLayout>
                  <c:x val="-3.9430449069003365E-2"/>
                  <c:y val="4.5360824742267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5-47BF-8B57-299D070F5D84}"/>
                </c:ext>
              </c:extLst>
            </c:dLbl>
            <c:dLbl>
              <c:idx val="13"/>
              <c:layout>
                <c:manualLayout>
                  <c:x val="-2.6287036797791173E-2"/>
                  <c:y val="-3.6593644135854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5-47BF-8B57-299D070F5D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7964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5'!$B$3:$C$16</c:f>
              <c:multiLvlStrCache>
                <c:ptCount val="14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  <c:pt idx="9">
                    <c:v>QTR 2</c:v>
                  </c:pt>
                  <c:pt idx="10">
                    <c:v>QTR 3</c:v>
                  </c:pt>
                  <c:pt idx="11">
                    <c:v>QTR 4</c:v>
                  </c:pt>
                  <c:pt idx="12">
                    <c:v>QTR 1</c:v>
                  </c:pt>
                  <c:pt idx="13">
                    <c:v>QTR 2</c:v>
                  </c:pt>
                </c:lvl>
                <c:lvl>
                  <c:pt idx="0">
                    <c:v>2020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'Figure 5'!$F$3:$F$16</c:f>
              <c:numCache>
                <c:formatCode>0.00</c:formatCode>
                <c:ptCount val="14"/>
                <c:pt idx="0">
                  <c:v>-0.25157787530383757</c:v>
                </c:pt>
                <c:pt idx="1">
                  <c:v>-0.88501971372289745</c:v>
                </c:pt>
                <c:pt idx="2">
                  <c:v>4.7274643193940307</c:v>
                </c:pt>
                <c:pt idx="3">
                  <c:v>5.8627935753126081</c:v>
                </c:pt>
                <c:pt idx="4">
                  <c:v>9.4010996467616508</c:v>
                </c:pt>
                <c:pt idx="5">
                  <c:v>10.634305668867341</c:v>
                </c:pt>
                <c:pt idx="6">
                  <c:v>5.5467984793722707</c:v>
                </c:pt>
                <c:pt idx="7">
                  <c:v>4.0074995069351758</c:v>
                </c:pt>
                <c:pt idx="8">
                  <c:v>4.8445611656950121</c:v>
                </c:pt>
                <c:pt idx="9">
                  <c:v>3.9124568637004131</c:v>
                </c:pt>
                <c:pt idx="10">
                  <c:v>3.0495247795152096</c:v>
                </c:pt>
                <c:pt idx="11">
                  <c:v>4.1244225236219023</c:v>
                </c:pt>
                <c:pt idx="12">
                  <c:v>2.5555916748318737</c:v>
                </c:pt>
                <c:pt idx="13">
                  <c:v>2.4988406836605748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CF5-47BF-8B57-299D070F5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517360"/>
        <c:axId val="939513440"/>
      </c:lineChart>
      <c:catAx>
        <c:axId val="939517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n-US"/>
          </a:p>
        </c:txPr>
        <c:crossAx val="939513440"/>
        <c:crosses val="autoZero"/>
        <c:auto val="1"/>
        <c:lblAlgn val="ctr"/>
        <c:lblOffset val="100"/>
        <c:noMultiLvlLbl val="0"/>
      </c:catAx>
      <c:valAx>
        <c:axId val="93951344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93951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826330868946723"/>
          <c:y val="0.90201224846894135"/>
          <c:w val="0.60753240768568051"/>
          <c:h val="9.7987751531058612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6469816272965"/>
          <c:y val="5.6030262719768333E-2"/>
          <c:w val="0.81633542642612711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'Figure 6'!$A$1</c:f>
              <c:strCache>
                <c:ptCount val="1"/>
                <c:pt idx="0">
                  <c:v>Merchandise Imports</c:v>
                </c:pt>
              </c:strCache>
            </c:strRef>
          </c:tx>
          <c:spPr>
            <a:ln w="34925">
              <a:solidFill>
                <a:srgbClr val="FF0000"/>
              </a:solidFill>
            </a:ln>
          </c:spPr>
          <c:marker>
            <c:symbol val="square"/>
            <c:size val="8"/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7.7004040507339083E-2"/>
                  <c:y val="-7.9306283307959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1-4F75-9DE8-8A035BE19DE4}"/>
                </c:ext>
              </c:extLst>
            </c:dLbl>
            <c:dLbl>
              <c:idx val="1"/>
              <c:layout>
                <c:manualLayout>
                  <c:x val="-8.1579164529803114E-2"/>
                  <c:y val="-6.6704961674621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81-4F75-9DE8-8A035BE19DE4}"/>
                </c:ext>
              </c:extLst>
            </c:dLbl>
            <c:dLbl>
              <c:idx val="2"/>
              <c:layout>
                <c:manualLayout>
                  <c:x val="-7.9990157480314961E-2"/>
                  <c:y val="-7.0047560908941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81-4F75-9DE8-8A035BE19DE4}"/>
                </c:ext>
              </c:extLst>
            </c:dLbl>
            <c:dLbl>
              <c:idx val="3"/>
              <c:layout>
                <c:manualLayout>
                  <c:x val="-8.0802046528864496E-2"/>
                  <c:y val="-8.9414840130075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1-4F75-9DE8-8A035BE19DE4}"/>
                </c:ext>
              </c:extLst>
            </c:dLbl>
            <c:dLbl>
              <c:idx val="4"/>
              <c:layout>
                <c:manualLayout>
                  <c:x val="-8.2424035937815471E-2"/>
                  <c:y val="-6.4377442445667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1-4F75-9DE8-8A035BE19DE4}"/>
                </c:ext>
              </c:extLst>
            </c:dLbl>
            <c:dLbl>
              <c:idx val="5"/>
              <c:layout>
                <c:manualLayout>
                  <c:x val="-8.115107005855049E-2"/>
                  <c:y val="-7.6594433501698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81-4F75-9DE8-8A035BE19DE4}"/>
                </c:ext>
              </c:extLst>
            </c:dLbl>
            <c:dLbl>
              <c:idx val="6"/>
              <c:layout>
                <c:manualLayout>
                  <c:x val="-6.41025641025641E-3"/>
                  <c:y val="-6.837605421711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81-4F75-9DE8-8A035BE19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6'!$D$1:$J$1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'Figure 6'!$D$2:$J$2</c:f>
              <c:numCache>
                <c:formatCode>0.0</c:formatCode>
                <c:ptCount val="7"/>
                <c:pt idx="0">
                  <c:v>491.82906218192409</c:v>
                </c:pt>
                <c:pt idx="1">
                  <c:v>547.90955183609799</c:v>
                </c:pt>
                <c:pt idx="2">
                  <c:v>506.95219312746229</c:v>
                </c:pt>
                <c:pt idx="3">
                  <c:v>596.30609677471102</c:v>
                </c:pt>
                <c:pt idx="4">
                  <c:v>722.62170463452503</c:v>
                </c:pt>
                <c:pt idx="5">
                  <c:v>731.28074156600019</c:v>
                </c:pt>
                <c:pt idx="6">
                  <c:v>827.30815302400003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81-4F75-9DE8-8A035BE19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601856"/>
        <c:axId val="216775016"/>
      </c:lineChart>
      <c:catAx>
        <c:axId val="212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6775016"/>
        <c:crosses val="autoZero"/>
        <c:auto val="1"/>
        <c:lblAlgn val="ctr"/>
        <c:lblOffset val="100"/>
        <c:noMultiLvlLbl val="0"/>
      </c:catAx>
      <c:valAx>
        <c:axId val="216775016"/>
        <c:scaling>
          <c:orientation val="minMax"/>
          <c:min val="30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 b="1">
                    <a:latin typeface="Book Antiqua" panose="02040602050305030304" pitchFamily="18" charset="0"/>
                  </a:defRPr>
                </a:pPr>
                <a:r>
                  <a:rPr lang="en-US" sz="1000" b="1" baseline="0">
                    <a:latin typeface="Book Antiqua" panose="02040602050305030304" pitchFamily="18" charset="0"/>
                  </a:rPr>
                  <a:t>CI$ Million</a:t>
                </a:r>
                <a:endParaRPr lang="en-US" sz="1000" b="1">
                  <a:latin typeface="Book Antiqua" panose="02040602050305030304" pitchFamily="18" charset="0"/>
                </a:endParaRPr>
              </a:p>
            </c:rich>
          </c:tx>
          <c:layout>
            <c:manualLayout>
              <c:xMode val="edge"/>
              <c:yMode val="edge"/>
              <c:x val="1.3366291238911589E-2"/>
              <c:y val="0.30710848643919508"/>
            </c:manualLayout>
          </c:layout>
          <c:overlay val="0"/>
        </c:title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260185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69205429456758"/>
          <c:y val="4.6712962962962963E-2"/>
          <c:w val="0.85219685039370074"/>
          <c:h val="0.647391732283464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7'!$A$3</c:f>
              <c:strCache>
                <c:ptCount val="1"/>
                <c:pt idx="0">
                  <c:v>Containerized Cargo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7'!$B$1:$G$1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7'!$B$3:$G$3</c:f>
              <c:numCache>
                <c:formatCode>#,##0_);\(#,##0\)</c:formatCode>
                <c:ptCount val="6"/>
                <c:pt idx="0">
                  <c:v>133960</c:v>
                </c:pt>
                <c:pt idx="1">
                  <c:v>129162</c:v>
                </c:pt>
                <c:pt idx="2">
                  <c:v>142994</c:v>
                </c:pt>
                <c:pt idx="3">
                  <c:v>185044</c:v>
                </c:pt>
                <c:pt idx="4">
                  <c:v>158970</c:v>
                </c:pt>
                <c:pt idx="5">
                  <c:v>159730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5-420C-8A02-E19849BE1643}"/>
            </c:ext>
          </c:extLst>
        </c:ser>
        <c:ser>
          <c:idx val="1"/>
          <c:order val="1"/>
          <c:tx>
            <c:strRef>
              <c:f>'Figure 7'!$A$4</c:f>
              <c:strCache>
                <c:ptCount val="1"/>
                <c:pt idx="0">
                  <c:v>Cement Bulk</c:v>
                </c:pt>
              </c:strCache>
            </c:strRef>
          </c:tx>
          <c:spPr>
            <a:solidFill>
              <a:srgbClr val="FF3A1B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7'!$B$1:$G$1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7'!$B$4:$G$4</c:f>
              <c:numCache>
                <c:formatCode>#,##0_);\(#,##0\)</c:formatCode>
                <c:ptCount val="6"/>
                <c:pt idx="0">
                  <c:v>27808</c:v>
                </c:pt>
                <c:pt idx="1">
                  <c:v>22091</c:v>
                </c:pt>
                <c:pt idx="2">
                  <c:v>36407</c:v>
                </c:pt>
                <c:pt idx="3">
                  <c:v>34869</c:v>
                </c:pt>
                <c:pt idx="4">
                  <c:v>19650</c:v>
                </c:pt>
                <c:pt idx="5">
                  <c:v>22758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75-420C-8A02-E19849BE1643}"/>
            </c:ext>
          </c:extLst>
        </c:ser>
        <c:ser>
          <c:idx val="2"/>
          <c:order val="2"/>
          <c:tx>
            <c:strRef>
              <c:f>'Figure 7'!$A$5</c:f>
              <c:strCache>
                <c:ptCount val="1"/>
                <c:pt idx="0">
                  <c:v>Break Bulk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7'!$B$1:$G$1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7'!$B$5:$G$5</c:f>
              <c:numCache>
                <c:formatCode>#,##0_);\(#,##0\)</c:formatCode>
                <c:ptCount val="6"/>
                <c:pt idx="0">
                  <c:v>4371</c:v>
                </c:pt>
                <c:pt idx="1">
                  <c:v>3472</c:v>
                </c:pt>
                <c:pt idx="2">
                  <c:v>4417</c:v>
                </c:pt>
                <c:pt idx="3">
                  <c:v>4936</c:v>
                </c:pt>
                <c:pt idx="4">
                  <c:v>4041</c:v>
                </c:pt>
                <c:pt idx="5">
                  <c:v>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75-420C-8A02-E19849BE1643}"/>
            </c:ext>
          </c:extLst>
        </c:ser>
        <c:ser>
          <c:idx val="3"/>
          <c:order val="3"/>
          <c:tx>
            <c:strRef>
              <c:f>'Figure 7'!$A$6</c:f>
              <c:strCache>
                <c:ptCount val="1"/>
                <c:pt idx="0">
                  <c:v>Aggregates</c:v>
                </c:pt>
              </c:strCache>
            </c:strRef>
          </c:tx>
          <c:spPr>
            <a:solidFill>
              <a:srgbClr val="68438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7'!$B$1:$G$1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'Figure 7'!$B$6:$G$6</c:f>
              <c:numCache>
                <c:formatCode>#,##0_);\(#,##0\)</c:formatCode>
                <c:ptCount val="6"/>
                <c:pt idx="0">
                  <c:v>123050</c:v>
                </c:pt>
                <c:pt idx="1">
                  <c:v>151374</c:v>
                </c:pt>
                <c:pt idx="2">
                  <c:v>206975</c:v>
                </c:pt>
                <c:pt idx="3">
                  <c:v>148376</c:v>
                </c:pt>
                <c:pt idx="4">
                  <c:v>176568</c:v>
                </c:pt>
                <c:pt idx="5">
                  <c:v>189395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75-420C-8A02-E19849BE1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0066344"/>
        <c:axId val="910063992"/>
      </c:barChart>
      <c:lineChart>
        <c:grouping val="standard"/>
        <c:varyColors val="0"/>
        <c:ser>
          <c:idx val="4"/>
          <c:order val="4"/>
          <c:tx>
            <c:strRef>
              <c:f>'Figure 7'!$A$2</c:f>
              <c:strCache>
                <c:ptCount val="1"/>
                <c:pt idx="0">
                  <c:v>Total Cargo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triang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5.6239015817223195E-2"/>
                  <c:y val="-5.5555555555555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5-420C-8A02-E19849BE1643}"/>
                </c:ext>
              </c:extLst>
            </c:dLbl>
            <c:dLbl>
              <c:idx val="1"/>
              <c:layout>
                <c:manualLayout>
                  <c:x val="-6.0925600468658463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5-420C-8A02-E19849BE1643}"/>
                </c:ext>
              </c:extLst>
            </c:dLbl>
            <c:dLbl>
              <c:idx val="2"/>
              <c:layout>
                <c:manualLayout>
                  <c:x val="-6.6425402707014566E-2"/>
                  <c:y val="-6.018518518518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75-420C-8A02-E19849BE1643}"/>
                </c:ext>
              </c:extLst>
            </c:dLbl>
            <c:dLbl>
              <c:idx val="3"/>
              <c:layout>
                <c:manualLayout>
                  <c:x val="-6.0925600468658463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75-420C-8A02-E19849BE1643}"/>
                </c:ext>
              </c:extLst>
            </c:dLbl>
            <c:dLbl>
              <c:idx val="4"/>
              <c:layout>
                <c:manualLayout>
                  <c:x val="-5.6239015817223112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75-420C-8A02-E19849BE1643}"/>
                </c:ext>
              </c:extLst>
            </c:dLbl>
            <c:dLbl>
              <c:idx val="5"/>
              <c:layout>
                <c:manualLayout>
                  <c:x val="-5.1552431165787935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75-420C-8A02-E19849BE1643}"/>
                </c:ext>
              </c:extLst>
            </c:dLbl>
            <c:dLbl>
              <c:idx val="6"/>
              <c:layout>
                <c:manualLayout>
                  <c:x val="-3.5036496350364967E-2"/>
                  <c:y val="-3.6879432624113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75-420C-8A02-E19849BE1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'Figure 7'!$B$2:$G$2</c:f>
              <c:numCache>
                <c:formatCode>#,##0.0_);\(#,##0.0\)</c:formatCode>
                <c:ptCount val="6"/>
                <c:pt idx="0">
                  <c:v>289189</c:v>
                </c:pt>
                <c:pt idx="1">
                  <c:v>306099</c:v>
                </c:pt>
                <c:pt idx="2">
                  <c:v>390792</c:v>
                </c:pt>
                <c:pt idx="3">
                  <c:v>373224</c:v>
                </c:pt>
                <c:pt idx="4">
                  <c:v>364360</c:v>
                </c:pt>
                <c:pt idx="5">
                  <c:v>369891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75-420C-8A02-E19849BE1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0066344"/>
        <c:axId val="910063992"/>
      </c:lineChart>
      <c:catAx>
        <c:axId val="910066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063992"/>
        <c:crosses val="autoZero"/>
        <c:auto val="1"/>
        <c:lblAlgn val="ctr"/>
        <c:lblOffset val="100"/>
        <c:noMultiLvlLbl val="0"/>
      </c:catAx>
      <c:valAx>
        <c:axId val="910063992"/>
        <c:scaling>
          <c:orientation val="minMax"/>
        </c:scaling>
        <c:delete val="0"/>
        <c:axPos val="l"/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066344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69654355880168"/>
          <c:y val="0.77909791086102609"/>
          <c:w val="0.83158860775022558"/>
          <c:h val="0.19862556707400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DEADA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8'!$A$3</c:f>
              <c:strCache>
                <c:ptCount val="1"/>
                <c:pt idx="0">
                  <c:v>Unemployment Rate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5924034700022172E-2"/>
                  <c:y val="-3.8386591810552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70-494B-BEC4-0EA19D578CC9}"/>
                </c:ext>
              </c:extLst>
            </c:dLbl>
            <c:dLbl>
              <c:idx val="1"/>
              <c:layout>
                <c:manualLayout>
                  <c:x val="-6.8001172877913421E-2"/>
                  <c:y val="-3.7036827795628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70-494B-BEC4-0EA19D578CC9}"/>
                </c:ext>
              </c:extLst>
            </c:dLbl>
            <c:dLbl>
              <c:idx val="2"/>
              <c:layout>
                <c:manualLayout>
                  <c:x val="-2.9072210660315963E-2"/>
                  <c:y val="-3.8386591810552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0-494B-BEC4-0EA19D578CC9}"/>
                </c:ext>
              </c:extLst>
            </c:dLbl>
            <c:dLbl>
              <c:idx val="3"/>
              <c:layout>
                <c:manualLayout>
                  <c:x val="-1.7130617133854414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0-494B-BEC4-0EA19D578CC9}"/>
                </c:ext>
              </c:extLst>
            </c:dLbl>
            <c:dLbl>
              <c:idx val="4"/>
              <c:layout>
                <c:manualLayout>
                  <c:x val="-3.1406131412066426E-2"/>
                  <c:y val="-3.703703703703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0-494B-BEC4-0EA19D578CC9}"/>
                </c:ext>
              </c:extLst>
            </c:dLbl>
            <c:dLbl>
              <c:idx val="5"/>
              <c:layout>
                <c:manualLayout>
                  <c:x val="-5.4503636636701068E-2"/>
                  <c:y val="-5.497404752657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0-494B-BEC4-0EA19D578CC9}"/>
                </c:ext>
              </c:extLst>
            </c:dLbl>
            <c:dLbl>
              <c:idx val="6"/>
              <c:layout>
                <c:manualLayout>
                  <c:x val="-3.4261234267708829E-2"/>
                  <c:y val="-4.166666666666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0-494B-BEC4-0EA19D578CC9}"/>
                </c:ext>
              </c:extLst>
            </c:dLbl>
            <c:dLbl>
              <c:idx val="7"/>
              <c:layout>
                <c:manualLayout>
                  <c:x val="-4.5681645690278549E-2"/>
                  <c:y val="-3.703703703703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0-494B-BEC4-0EA19D578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8'!$B$2:$I$2</c:f>
              <c:strCache>
                <c:ptCount val="8"/>
                <c:pt idx="0">
                  <c:v>Fall 2019</c:v>
                </c:pt>
                <c:pt idx="1">
                  <c:v>Fall 2020 </c:v>
                </c:pt>
                <c:pt idx="2">
                  <c:v>Census 2021</c:v>
                </c:pt>
                <c:pt idx="3">
                  <c:v>Spring 2022</c:v>
                </c:pt>
                <c:pt idx="4">
                  <c:v>Fall 2022</c:v>
                </c:pt>
                <c:pt idx="5">
                  <c:v>Spring 2023</c:v>
                </c:pt>
                <c:pt idx="6">
                  <c:v>Fall 2023</c:v>
                </c:pt>
                <c:pt idx="7">
                  <c:v>Spring 2024</c:v>
                </c:pt>
              </c:strCache>
            </c:strRef>
          </c:cat>
          <c:val>
            <c:numRef>
              <c:f>'Figure 8'!$B$3:$I$3</c:f>
              <c:numCache>
                <c:formatCode>General</c:formatCode>
                <c:ptCount val="8"/>
                <c:pt idx="0">
                  <c:v>3.5</c:v>
                </c:pt>
                <c:pt idx="1">
                  <c:v>5.2</c:v>
                </c:pt>
                <c:pt idx="2">
                  <c:v>5.7</c:v>
                </c:pt>
                <c:pt idx="3" formatCode="0.0">
                  <c:v>3</c:v>
                </c:pt>
                <c:pt idx="4">
                  <c:v>2.1</c:v>
                </c:pt>
                <c:pt idx="5">
                  <c:v>2.4</c:v>
                </c:pt>
                <c:pt idx="6" formatCode="0.0">
                  <c:v>3.3188595858842769</c:v>
                </c:pt>
                <c:pt idx="7" formatCode="0.0">
                  <c:v>2.7731343580086656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9D70-494B-BEC4-0EA19D57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261280"/>
        <c:axId val="552390176"/>
      </c:lineChart>
      <c:catAx>
        <c:axId val="54526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390176"/>
        <c:crosses val="autoZero"/>
        <c:auto val="1"/>
        <c:lblAlgn val="ctr"/>
        <c:lblOffset val="100"/>
        <c:noMultiLvlLbl val="0"/>
      </c:catAx>
      <c:valAx>
        <c:axId val="55239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26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2104848428448"/>
          <c:y val="5.7610879470235112E-2"/>
          <c:w val="0.87107895151571546"/>
          <c:h val="0.590772565700733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9'!$B$1</c:f>
              <c:strCache>
                <c:ptCount val="1"/>
                <c:pt idx="0">
                  <c:v>Caymanian</c:v>
                </c:pt>
              </c:strCache>
            </c:strRef>
          </c:tx>
          <c:spPr>
            <a:solidFill>
              <a:srgbClr val="77933C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6-45E8-AA14-313BA1223391}"/>
                </c:ext>
              </c:extLst>
            </c:dLbl>
            <c:dLbl>
              <c:idx val="3"/>
              <c:layout>
                <c:manualLayout>
                  <c:x val="-2.96956129525254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6-45E8-AA14-313BA1223391}"/>
                </c:ext>
              </c:extLst>
            </c:dLbl>
            <c:dLbl>
              <c:idx val="4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6-45E8-AA14-313BA1223391}"/>
                </c:ext>
              </c:extLst>
            </c:dLbl>
            <c:dLbl>
              <c:idx val="5"/>
              <c:layout>
                <c:manualLayout>
                  <c:x val="-2.9695612952524899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6-45E8-AA14-313BA1223391}"/>
                </c:ext>
              </c:extLst>
            </c:dLbl>
            <c:dLbl>
              <c:idx val="6"/>
              <c:layout>
                <c:manualLayout>
                  <c:x val="-5.9391225905050882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6-45E8-AA14-313BA1223391}"/>
                </c:ext>
              </c:extLst>
            </c:dLbl>
            <c:dLbl>
              <c:idx val="7"/>
              <c:layout>
                <c:manualLayout>
                  <c:x val="-2.969561295252381E-3"/>
                  <c:y val="5.13808502357441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6-45E8-AA14-313BA1223391}"/>
                </c:ext>
              </c:extLst>
            </c:dLbl>
            <c:dLbl>
              <c:idx val="8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6-45E8-AA14-313BA1223391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9'!$A$2:$A$10</c:f>
              <c:numCache>
                <c:formatCode>mmm\-yy</c:formatCode>
                <c:ptCount val="9"/>
                <c:pt idx="0">
                  <c:v>44713</c:v>
                </c:pt>
                <c:pt idx="1">
                  <c:v>44805</c:v>
                </c:pt>
                <c:pt idx="2">
                  <c:v>44896</c:v>
                </c:pt>
                <c:pt idx="3">
                  <c:v>44986</c:v>
                </c:pt>
                <c:pt idx="4">
                  <c:v>45078</c:v>
                </c:pt>
                <c:pt idx="5">
                  <c:v>45170</c:v>
                </c:pt>
                <c:pt idx="6">
                  <c:v>45261</c:v>
                </c:pt>
                <c:pt idx="7">
                  <c:v>45352</c:v>
                </c:pt>
                <c:pt idx="8">
                  <c:v>45444</c:v>
                </c:pt>
              </c:numCache>
            </c:numRef>
          </c:cat>
          <c:val>
            <c:numRef>
              <c:f>'Figure 9'!$B$2:$B$10</c:f>
              <c:numCache>
                <c:formatCode>_(* #,##0_);_(* \(#,##0\);_(* "-"??_);_(@_)</c:formatCode>
                <c:ptCount val="9"/>
                <c:pt idx="0">
                  <c:v>3205</c:v>
                </c:pt>
                <c:pt idx="1">
                  <c:v>3160</c:v>
                </c:pt>
                <c:pt idx="2">
                  <c:v>3191</c:v>
                </c:pt>
                <c:pt idx="3">
                  <c:v>3169</c:v>
                </c:pt>
                <c:pt idx="4">
                  <c:v>3220</c:v>
                </c:pt>
                <c:pt idx="5">
                  <c:v>3193</c:v>
                </c:pt>
                <c:pt idx="6">
                  <c:v>3218</c:v>
                </c:pt>
                <c:pt idx="7">
                  <c:v>3202</c:v>
                </c:pt>
                <c:pt idx="8">
                  <c:v>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D6-45E8-AA14-313BA1223391}"/>
            </c:ext>
          </c:extLst>
        </c:ser>
        <c:ser>
          <c:idx val="1"/>
          <c:order val="1"/>
          <c:tx>
            <c:strRef>
              <c:f>'Figure 9'!$C$1</c:f>
              <c:strCache>
                <c:ptCount val="1"/>
                <c:pt idx="0">
                  <c:v>Non-Caymanian</c:v>
                </c:pt>
              </c:strCache>
            </c:strRef>
          </c:tx>
          <c:spPr>
            <a:pattFill prst="pct10">
              <a:fgClr>
                <a:srgbClr val="77933C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D6-45E8-AA14-313BA1223391}"/>
                </c:ext>
              </c:extLst>
            </c:dLbl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D6-45E8-AA14-313BA1223391}"/>
                </c:ext>
              </c:extLst>
            </c:dLbl>
            <c:dLbl>
              <c:idx val="2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D6-45E8-AA14-313BA1223391}"/>
                </c:ext>
              </c:extLst>
            </c:dLbl>
            <c:dLbl>
              <c:idx val="3"/>
              <c:layout>
                <c:manualLayout>
                  <c:x val="-5.9391225905049798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D6-45E8-AA14-313BA1223391}"/>
                </c:ext>
              </c:extLst>
            </c:dLbl>
            <c:dLbl>
              <c:idx val="4"/>
              <c:layout>
                <c:manualLayout>
                  <c:x val="-8.9086838857574697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D6-45E8-AA14-313BA1223391}"/>
                </c:ext>
              </c:extLst>
            </c:dLbl>
            <c:dLbl>
              <c:idx val="5"/>
              <c:layout>
                <c:manualLayout>
                  <c:x val="-5.93912259050497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D6-45E8-AA14-313BA1223391}"/>
                </c:ext>
              </c:extLst>
            </c:dLbl>
            <c:dLbl>
              <c:idx val="6"/>
              <c:layout>
                <c:manualLayout>
                  <c:x val="-5.9391225905050882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D6-45E8-AA14-313BA1223391}"/>
                </c:ext>
              </c:extLst>
            </c:dLbl>
            <c:dLbl>
              <c:idx val="7"/>
              <c:layout>
                <c:manualLayout>
                  <c:x val="-5.9391225905048705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D6-45E8-AA14-313BA1223391}"/>
                </c:ext>
              </c:extLst>
            </c:dLbl>
            <c:dLbl>
              <c:idx val="8"/>
              <c:layout>
                <c:manualLayout>
                  <c:x val="-2.9695612952523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D6-45E8-AA14-313BA12233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9'!$A$2:$A$10</c:f>
              <c:numCache>
                <c:formatCode>mmm\-yy</c:formatCode>
                <c:ptCount val="9"/>
                <c:pt idx="0">
                  <c:v>44713</c:v>
                </c:pt>
                <c:pt idx="1">
                  <c:v>44805</c:v>
                </c:pt>
                <c:pt idx="2">
                  <c:v>44896</c:v>
                </c:pt>
                <c:pt idx="3">
                  <c:v>44986</c:v>
                </c:pt>
                <c:pt idx="4">
                  <c:v>45078</c:v>
                </c:pt>
                <c:pt idx="5">
                  <c:v>45170</c:v>
                </c:pt>
                <c:pt idx="6">
                  <c:v>45261</c:v>
                </c:pt>
                <c:pt idx="7">
                  <c:v>45352</c:v>
                </c:pt>
                <c:pt idx="8">
                  <c:v>45444</c:v>
                </c:pt>
              </c:numCache>
            </c:numRef>
          </c:cat>
          <c:val>
            <c:numRef>
              <c:f>'Figure 9'!$C$2:$C$10</c:f>
              <c:numCache>
                <c:formatCode>_(* #,##0_);_(* \(#,##0\);_(* "-"??_);_(@_)</c:formatCode>
                <c:ptCount val="9"/>
                <c:pt idx="0">
                  <c:v>1240</c:v>
                </c:pt>
                <c:pt idx="1">
                  <c:v>1266</c:v>
                </c:pt>
                <c:pt idx="2">
                  <c:v>1298</c:v>
                </c:pt>
                <c:pt idx="3">
                  <c:v>1346</c:v>
                </c:pt>
                <c:pt idx="4">
                  <c:v>1352</c:v>
                </c:pt>
                <c:pt idx="5">
                  <c:v>1436</c:v>
                </c:pt>
                <c:pt idx="6">
                  <c:v>1456</c:v>
                </c:pt>
                <c:pt idx="7">
                  <c:v>1476</c:v>
                </c:pt>
                <c:pt idx="8">
                  <c:v>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D6-45E8-AA14-313BA1223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355997184"/>
        <c:axId val="1355987392"/>
      </c:barChart>
      <c:scatterChart>
        <c:scatterStyle val="lineMarker"/>
        <c:varyColors val="0"/>
        <c:ser>
          <c:idx val="2"/>
          <c:order val="2"/>
          <c:tx>
            <c:strRef>
              <c:f>'Figure 9'!$D$1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77933C"/>
              </a:solidFill>
            </c:spPr>
          </c:marker>
          <c:dLbls>
            <c:dLbl>
              <c:idx val="0"/>
              <c:layout>
                <c:manualLayout>
                  <c:x val="-7.5759358386466191E-2"/>
                  <c:y val="-5.1981774453127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D6-45E8-AA14-313BA1223391}"/>
                </c:ext>
              </c:extLst>
            </c:dLbl>
            <c:dLbl>
              <c:idx val="1"/>
              <c:layout>
                <c:manualLayout>
                  <c:x val="-7.2665777566667297E-2"/>
                  <c:y val="-4.6783597007814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D6-45E8-AA14-313BA1223391}"/>
                </c:ext>
              </c:extLst>
            </c:dLbl>
            <c:dLbl>
              <c:idx val="2"/>
              <c:layout>
                <c:manualLayout>
                  <c:x val="-7.6250190303938231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D6-45E8-AA14-313BA1223391}"/>
                </c:ext>
              </c:extLst>
            </c:dLbl>
            <c:dLbl>
              <c:idx val="3"/>
              <c:layout>
                <c:manualLayout>
                  <c:x val="-7.8852939206265169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D6-45E8-AA14-313BA1223391}"/>
                </c:ext>
              </c:extLst>
            </c:dLbl>
            <c:dLbl>
              <c:idx val="4"/>
              <c:layout>
                <c:manualLayout>
                  <c:x val="-7.0081026366204738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D6-45E8-AA14-313BA1223391}"/>
                </c:ext>
              </c:extLst>
            </c:dLbl>
            <c:dLbl>
              <c:idx val="5"/>
              <c:layout>
                <c:manualLayout>
                  <c:x val="-7.0559114612439522E-2"/>
                  <c:y val="-4.684355704366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D6-45E8-AA14-313BA1223391}"/>
                </c:ext>
              </c:extLst>
            </c:dLbl>
            <c:dLbl>
              <c:idx val="6"/>
              <c:layout>
                <c:manualLayout>
                  <c:x val="-6.7511456193359132E-2"/>
                  <c:y val="-4.1705472020092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D6-45E8-AA14-313BA1223391}"/>
                </c:ext>
              </c:extLst>
            </c:dLbl>
            <c:dLbl>
              <c:idx val="7"/>
              <c:layout>
                <c:manualLayout>
                  <c:x val="-6.9788197794294043E-2"/>
                  <c:y val="-4.1645595123755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D6-45E8-AA14-313BA1223391}"/>
                </c:ext>
              </c:extLst>
            </c:dLbl>
            <c:dLbl>
              <c:idx val="8"/>
              <c:layout>
                <c:manualLayout>
                  <c:x val="-8.9086838857574697E-3"/>
                  <c:y val="-4.624276521217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D6-45E8-AA14-313BA12233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'Figure 9'!$D$2:$D$10</c:f>
              <c:numCache>
                <c:formatCode>_(* #,##0_);_(* \(#,##0\);_(* "-"??_);_(@_)</c:formatCode>
                <c:ptCount val="9"/>
                <c:pt idx="0">
                  <c:v>4445</c:v>
                </c:pt>
                <c:pt idx="1">
                  <c:v>4426</c:v>
                </c:pt>
                <c:pt idx="2">
                  <c:v>4489</c:v>
                </c:pt>
                <c:pt idx="3">
                  <c:v>4515</c:v>
                </c:pt>
                <c:pt idx="4">
                  <c:v>4572</c:v>
                </c:pt>
                <c:pt idx="5">
                  <c:v>4629</c:v>
                </c:pt>
                <c:pt idx="6">
                  <c:v>4674</c:v>
                </c:pt>
                <c:pt idx="7">
                  <c:v>4678</c:v>
                </c:pt>
                <c:pt idx="8">
                  <c:v>4810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BD6-45E8-AA14-313BA1223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997184"/>
        <c:axId val="1355987392"/>
      </c:scatterChart>
      <c:catAx>
        <c:axId val="1355997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355987392"/>
        <c:crosses val="autoZero"/>
        <c:auto val="0"/>
        <c:lblAlgn val="ctr"/>
        <c:lblOffset val="100"/>
        <c:noMultiLvlLbl val="0"/>
      </c:catAx>
      <c:valAx>
        <c:axId val="135598739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crossAx val="1355997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US" sz="1400" b="1"/>
              <a:t>Work Permits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6925288797499038"/>
          <c:y val="0.16249661974071422"/>
          <c:w val="0.801386674681694"/>
          <c:h val="0.53383917919350987"/>
        </c:manualLayout>
      </c:layout>
      <c:lineChart>
        <c:grouping val="standard"/>
        <c:varyColors val="0"/>
        <c:ser>
          <c:idx val="0"/>
          <c:order val="0"/>
          <c:spPr>
            <a:ln w="31750">
              <a:solidFill>
                <a:srgbClr val="C00000"/>
              </a:solidFill>
            </a:ln>
          </c:spPr>
          <c:marker>
            <c:symbol val="diamond"/>
            <c:size val="6"/>
            <c:spPr>
              <a:solidFill>
                <a:srgbClr val="C00000"/>
              </a:solidFill>
              <a:ln w="6350">
                <a:solidFill>
                  <a:srgbClr val="C0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1B0A-4B6B-AF64-022DF7D1A9F3}"/>
              </c:ext>
            </c:extLst>
          </c:dPt>
          <c:dLbls>
            <c:dLbl>
              <c:idx val="0"/>
              <c:layout>
                <c:manualLayout>
                  <c:x val="-5.9523809523809521E-2"/>
                  <c:y val="-5.7971014492753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A-4B6B-AF64-022DF7D1A9F3}"/>
                </c:ext>
              </c:extLst>
            </c:dLbl>
            <c:dLbl>
              <c:idx val="4"/>
              <c:layout>
                <c:manualLayout>
                  <c:x val="-8.3333333333333329E-2"/>
                  <c:y val="-6.324110671936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0A-4B6B-AF64-022DF7D1A9F3}"/>
                </c:ext>
              </c:extLst>
            </c:dLbl>
            <c:dLbl>
              <c:idx val="8"/>
              <c:layout>
                <c:manualLayout>
                  <c:x val="-7.1428571428571536E-2"/>
                  <c:y val="-6.8511198945981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0A-4B6B-AF64-022DF7D1A9F3}"/>
                </c:ext>
              </c:extLst>
            </c:dLbl>
            <c:dLbl>
              <c:idx val="12"/>
              <c:layout>
                <c:manualLayout>
                  <c:x val="-8.9285714285714281E-3"/>
                  <c:y val="-6.3241106719367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A-4B6B-AF64-022DF7D1A9F3}"/>
                </c:ext>
              </c:extLst>
            </c:dLbl>
            <c:dLbl>
              <c:idx val="13"/>
              <c:layout>
                <c:manualLayout>
                  <c:x val="-1.0912572349731422E-16"/>
                  <c:y val="-6.3241106719367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0A-4B6B-AF64-022DF7D1A9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10'!$A$2:$B$14</c:f>
              <c:multiLvlStrCache>
                <c:ptCount val="13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6">
                    <c:v>2023</c:v>
                  </c:pt>
                  <c:pt idx="10">
                    <c:v>2024</c:v>
                  </c:pt>
                </c:lvl>
              </c:multiLvlStrCache>
            </c:multiLvlStrRef>
          </c:cat>
          <c:val>
            <c:numRef>
              <c:f>'Figure 10'!$C$2:$C$14</c:f>
              <c:numCache>
                <c:formatCode>_(* #,##0_);_(* \(#,##0\);_(* "-"??_);_(@_)</c:formatCode>
                <c:ptCount val="13"/>
                <c:pt idx="0">
                  <c:v>26058</c:v>
                </c:pt>
                <c:pt idx="1">
                  <c:v>25946</c:v>
                </c:pt>
                <c:pt idx="2">
                  <c:v>26775</c:v>
                </c:pt>
                <c:pt idx="3">
                  <c:v>29294</c:v>
                </c:pt>
                <c:pt idx="4">
                  <c:v>31028</c:v>
                </c:pt>
                <c:pt idx="5">
                  <c:v>32341</c:v>
                </c:pt>
                <c:pt idx="6">
                  <c:v>33532</c:v>
                </c:pt>
                <c:pt idx="7">
                  <c:v>35256</c:v>
                </c:pt>
                <c:pt idx="8">
                  <c:v>34864</c:v>
                </c:pt>
                <c:pt idx="9">
                  <c:v>36079</c:v>
                </c:pt>
                <c:pt idx="10">
                  <c:v>36153</c:v>
                </c:pt>
                <c:pt idx="11">
                  <c:v>36666</c:v>
                </c:pt>
                <c:pt idx="12">
                  <c:v>37196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B0A-4B6B-AF64-022DF7D1A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noFill/>
              <a:prstDash val="sysDot"/>
            </a:ln>
          </c:spPr>
        </c:dropLines>
        <c:marker val="1"/>
        <c:smooth val="0"/>
        <c:axId val="692874544"/>
        <c:axId val="692864208"/>
      </c:lineChart>
      <c:catAx>
        <c:axId val="69287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 sz="1100"/>
            </a:pPr>
            <a:endParaRPr lang="en-US"/>
          </a:p>
        </c:txPr>
        <c:crossAx val="692864208"/>
        <c:crosses val="autoZero"/>
        <c:auto val="1"/>
        <c:lblAlgn val="ctr"/>
        <c:lblOffset val="100"/>
        <c:tickMarkSkip val="15"/>
        <c:noMultiLvlLbl val="0"/>
      </c:catAx>
      <c:valAx>
        <c:axId val="692864208"/>
        <c:scaling>
          <c:orientation val="minMax"/>
          <c:max val="38000"/>
          <c:min val="20000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en-US"/>
          </a:p>
        </c:txPr>
        <c:crossAx val="692874544"/>
        <c:crosses val="autoZero"/>
        <c:crossBetween val="between"/>
        <c:majorUnit val="20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EECE1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Book Antiqua"/>
          <a:cs typeface="Book Antiqua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416052100115728"/>
          <c:y val="2.7250999190025361E-2"/>
          <c:w val="0.46805405314750992"/>
          <c:h val="0.916818493842115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15'!$B$2:$C$2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15'!$A$3:$A$9</c:f>
              <c:strCache>
                <c:ptCount val="7"/>
                <c:pt idx="0">
                  <c:v>South America</c:v>
                </c:pt>
                <c:pt idx="1">
                  <c:v>Europe</c:v>
                </c:pt>
                <c:pt idx="2">
                  <c:v>Caribbean &amp; Central America</c:v>
                </c:pt>
                <c:pt idx="3">
                  <c:v>USA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15'!$C$3:$C$9</c:f>
              <c:numCache>
                <c:formatCode>0.0</c:formatCode>
                <c:ptCount val="7"/>
                <c:pt idx="0">
                  <c:v>25</c:v>
                </c:pt>
                <c:pt idx="1">
                  <c:v>19.791666666666664</c:v>
                </c:pt>
                <c:pt idx="2">
                  <c:v>10.416666666666668</c:v>
                </c:pt>
                <c:pt idx="3">
                  <c:v>16.666666666666664</c:v>
                </c:pt>
                <c:pt idx="4">
                  <c:v>13.541666666666666</c:v>
                </c:pt>
                <c:pt idx="5">
                  <c:v>12.5</c:v>
                </c:pt>
                <c:pt idx="6">
                  <c:v>2.083333333333333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F2-42B3-B9BF-8E17610B50FE}"/>
            </c:ext>
          </c:extLst>
        </c:ser>
        <c:ser>
          <c:idx val="1"/>
          <c:order val="1"/>
          <c:tx>
            <c:strRef>
              <c:f>'Figure 15'!$D$2:$E$2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5685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15'!$A$3:$A$9</c:f>
              <c:strCache>
                <c:ptCount val="7"/>
                <c:pt idx="0">
                  <c:v>South America</c:v>
                </c:pt>
                <c:pt idx="1">
                  <c:v>Europe</c:v>
                </c:pt>
                <c:pt idx="2">
                  <c:v>Caribbean &amp; Central America</c:v>
                </c:pt>
                <c:pt idx="3">
                  <c:v>USA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15'!$E$3:$E$9</c:f>
              <c:numCache>
                <c:formatCode>0.0</c:formatCode>
                <c:ptCount val="7"/>
                <c:pt idx="0">
                  <c:v>27.586206896551722</c:v>
                </c:pt>
                <c:pt idx="1">
                  <c:v>18.390804597701148</c:v>
                </c:pt>
                <c:pt idx="2">
                  <c:v>9.1954022988505741</c:v>
                </c:pt>
                <c:pt idx="3">
                  <c:v>18.390804597701148</c:v>
                </c:pt>
                <c:pt idx="4">
                  <c:v>12.643678160919542</c:v>
                </c:pt>
                <c:pt idx="5">
                  <c:v>11.494252873563218</c:v>
                </c:pt>
                <c:pt idx="6">
                  <c:v>2.2988505747126435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F2-42B3-B9BF-8E17610B5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axId val="-149231776"/>
        <c:axId val="-149231232"/>
      </c:barChart>
      <c:catAx>
        <c:axId val="-1492317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-149231232"/>
        <c:crosses val="autoZero"/>
        <c:auto val="1"/>
        <c:lblAlgn val="ctr"/>
        <c:lblOffset val="100"/>
        <c:noMultiLvlLbl val="0"/>
      </c:catAx>
      <c:valAx>
        <c:axId val="-149231232"/>
        <c:scaling>
          <c:orientation val="minMax"/>
        </c:scaling>
        <c:delete val="1"/>
        <c:axPos val="t"/>
        <c:numFmt formatCode="0.0" sourceLinked="1"/>
        <c:majorTickMark val="out"/>
        <c:minorTickMark val="none"/>
        <c:tickLblPos val="nextTo"/>
        <c:crossAx val="-149231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529049142632386"/>
          <c:y val="0.81871439763115617"/>
          <c:w val="0.1926633990635897"/>
          <c:h val="0.1551513059181261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33620</xdr:colOff>
      <xdr:row>11</xdr:row>
      <xdr:rowOff>44823</xdr:rowOff>
    </xdr:from>
    <xdr:to>
      <xdr:col>8</xdr:col>
      <xdr:colOff>456563</xdr:colOff>
      <xdr:row>27</xdr:row>
      <xdr:rowOff>123264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8A819F-D349-4C5C-A148-C94654B25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10</xdr:row>
      <xdr:rowOff>21167</xdr:rowOff>
    </xdr:from>
    <xdr:to>
      <xdr:col>7</xdr:col>
      <xdr:colOff>263525</xdr:colOff>
      <xdr:row>23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452734-D856-4234-B83B-05EF5CEEF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25854</xdr:colOff>
      <xdr:row>1</xdr:row>
      <xdr:rowOff>55107</xdr:rowOff>
    </xdr:from>
    <xdr:to>
      <xdr:col>4</xdr:col>
      <xdr:colOff>9525</xdr:colOff>
      <xdr:row>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3417AB-2253-46BA-812A-D8DB384C8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19050</xdr:rowOff>
    </xdr:from>
    <xdr:to>
      <xdr:col>6</xdr:col>
      <xdr:colOff>123825</xdr:colOff>
      <xdr:row>28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0E5073-FB1D-48D4-9AE5-DA3D0E042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600074</xdr:colOff>
      <xdr:row>14</xdr:row>
      <xdr:rowOff>85726</xdr:rowOff>
    </xdr:from>
    <xdr:to>
      <xdr:col>9</xdr:col>
      <xdr:colOff>85725</xdr:colOff>
      <xdr:row>26</xdr:row>
      <xdr:rowOff>12990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A13A40-6CBC-4097-9071-F0163D007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18</xdr:row>
      <xdr:rowOff>9524</xdr:rowOff>
    </xdr:from>
    <xdr:to>
      <xdr:col>12</xdr:col>
      <xdr:colOff>190500</xdr:colOff>
      <xdr:row>40</xdr:row>
      <xdr:rowOff>83344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9996D9-D86F-49EB-B1BD-63E3F23C3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35719</xdr:colOff>
      <xdr:row>7</xdr:row>
      <xdr:rowOff>50006</xdr:rowOff>
    </xdr:from>
    <xdr:to>
      <xdr:col>5</xdr:col>
      <xdr:colOff>238125</xdr:colOff>
      <xdr:row>21</xdr:row>
      <xdr:rowOff>178594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D2DE98-C338-4963-AF4C-45DBA1569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10</xdr:row>
      <xdr:rowOff>115093</xdr:rowOff>
    </xdr:from>
    <xdr:to>
      <xdr:col>5</xdr:col>
      <xdr:colOff>95249</xdr:colOff>
      <xdr:row>27</xdr:row>
      <xdr:rowOff>190498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37AE5A-F7C3-4578-B6C8-B487DD7AB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47625</xdr:rowOff>
    </xdr:from>
    <xdr:to>
      <xdr:col>7</xdr:col>
      <xdr:colOff>476250</xdr:colOff>
      <xdr:row>22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DC17A9-8926-46C4-89B0-98600A728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14</xdr:row>
      <xdr:rowOff>28574</xdr:rowOff>
    </xdr:from>
    <xdr:to>
      <xdr:col>6</xdr:col>
      <xdr:colOff>381000</xdr:colOff>
      <xdr:row>31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6AB36D-426E-482F-A2CA-3A7C91B8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</xdr:row>
      <xdr:rowOff>0</xdr:rowOff>
    </xdr:from>
    <xdr:to>
      <xdr:col>11</xdr:col>
      <xdr:colOff>1</xdr:colOff>
      <xdr:row>18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EBECB7-5996-457C-946E-1E68F0545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12</xdr:row>
      <xdr:rowOff>47624</xdr:rowOff>
    </xdr:from>
    <xdr:to>
      <xdr:col>5</xdr:col>
      <xdr:colOff>200025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ABE04C-DA33-4978-93C8-3330285EA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8%20Customs%20Duties\Jan%202,%202017%20Cu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g%20Template%20Budget%202009_10%20Master%20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verseas%20Trades\Imports%20by%20BEC\2008%20Cayman%20Imports%20by%20B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Customer Copy"/>
      <sheetName val="RATES"/>
      <sheetName val="Direct Debit Credit Form"/>
      <sheetName val="Import Data Here"/>
      <sheetName val="DUT"/>
      <sheetName val="YTD 2019"/>
      <sheetName val="YTD 2020"/>
    </sheetNames>
    <sheetDataSet>
      <sheetData sheetId="0" refreshError="1"/>
      <sheetData sheetId="1" refreshError="1"/>
      <sheetData sheetId="2" refreshError="1">
        <row r="7">
          <cell r="AR7" t="str">
            <v>Progressive Distributors</v>
          </cell>
        </row>
        <row r="23">
          <cell r="J23" t="str">
            <v>Caribbean</v>
          </cell>
        </row>
        <row r="24">
          <cell r="J24" t="str">
            <v>Miami</v>
          </cell>
        </row>
        <row r="25">
          <cell r="J25" t="str">
            <v>Rest of USA</v>
          </cell>
        </row>
        <row r="26">
          <cell r="J26" t="str">
            <v>West Europe</v>
          </cell>
        </row>
        <row r="27">
          <cell r="J27" t="str">
            <v>Canada</v>
          </cell>
        </row>
        <row r="28">
          <cell r="J28" t="str">
            <v>Latam</v>
          </cell>
        </row>
        <row r="29">
          <cell r="J29" t="str">
            <v>Rest of World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Cayman BEC"/>
      <sheetName val="Sheet1"/>
    </sheetNames>
    <sheetDataSet>
      <sheetData sheetId="0"/>
      <sheetData sheetId="1"/>
      <sheetData sheetId="2"/>
      <sheetData sheetId="3"/>
      <sheetData sheetId="4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BCE95-49B7-46CF-BB1C-593E3013DDEC}">
  <dimension ref="A1:CC576"/>
  <sheetViews>
    <sheetView zoomScale="85" zoomScaleNormal="85" workbookViewId="0">
      <selection activeCell="A11" sqref="A11"/>
    </sheetView>
  </sheetViews>
  <sheetFormatPr defaultColWidth="9.140625" defaultRowHeight="15" x14ac:dyDescent="0.2"/>
  <cols>
    <col min="1" max="16384" width="9.140625" style="2"/>
  </cols>
  <sheetData>
    <row r="1" spans="1:4" ht="15.75" x14ac:dyDescent="0.25">
      <c r="A1" s="1"/>
      <c r="B1" s="3" t="s">
        <v>0</v>
      </c>
      <c r="C1" s="3" t="s">
        <v>1</v>
      </c>
      <c r="D1" s="1"/>
    </row>
    <row r="2" spans="1:4" x14ac:dyDescent="0.2">
      <c r="A2" s="4">
        <v>2020</v>
      </c>
      <c r="B2" s="5">
        <v>50.736027011596661</v>
      </c>
      <c r="C2" s="5">
        <v>88.631187217580006</v>
      </c>
      <c r="D2" s="1"/>
    </row>
    <row r="3" spans="1:4" x14ac:dyDescent="0.2">
      <c r="A3" s="4">
        <v>2021</v>
      </c>
      <c r="B3" s="5">
        <v>82.005879596726672</v>
      </c>
      <c r="C3" s="5">
        <v>119.63875241104667</v>
      </c>
      <c r="D3" s="1"/>
    </row>
    <row r="4" spans="1:4" x14ac:dyDescent="0.2">
      <c r="A4" s="4">
        <v>2022</v>
      </c>
      <c r="B4" s="5">
        <v>151.943053277345</v>
      </c>
      <c r="C4" s="5">
        <v>144.77010272335835</v>
      </c>
      <c r="D4" s="1"/>
    </row>
    <row r="5" spans="1:4" x14ac:dyDescent="0.2">
      <c r="A5" s="6">
        <v>2023</v>
      </c>
      <c r="B5" s="5">
        <v>105.77284961260166</v>
      </c>
      <c r="C5" s="5">
        <v>128.17016239676335</v>
      </c>
      <c r="D5" s="1"/>
    </row>
    <row r="6" spans="1:4" x14ac:dyDescent="0.2">
      <c r="A6" s="4">
        <v>2024</v>
      </c>
      <c r="B6" s="5">
        <v>103.93576477806833</v>
      </c>
      <c r="C6" s="5">
        <v>117.12949420709332</v>
      </c>
      <c r="D6" s="1"/>
    </row>
    <row r="11" spans="1:4" ht="15.75" customHeight="1" x14ac:dyDescent="0.2">
      <c r="A11" s="407" t="s">
        <v>2</v>
      </c>
    </row>
    <row r="12" spans="1:4" ht="15" customHeight="1" x14ac:dyDescent="0.2">
      <c r="A12" s="8"/>
    </row>
    <row r="94" spans="1:81" s="7" customForma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</row>
    <row r="95" spans="1:81" s="7" customForma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</row>
    <row r="96" spans="1:81" s="7" customForma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</row>
    <row r="97" spans="1:81" s="7" customForma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</row>
    <row r="98" spans="1:81" s="7" customForma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</row>
    <row r="99" spans="1:81" s="7" customForma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</row>
    <row r="100" spans="1:81" s="7" customForma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</row>
    <row r="101" spans="1:81" s="7" customForma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</row>
    <row r="102" spans="1:81" s="7" customForma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</row>
    <row r="103" spans="1:81" s="7" customForma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</row>
    <row r="104" spans="1:81" s="7" customForma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</row>
    <row r="105" spans="1:81" s="7" customForma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</row>
    <row r="106" spans="1:81" s="7" customForma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</row>
    <row r="107" spans="1:81" s="7" customForma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</row>
    <row r="108" spans="1:81" s="7" customForma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</row>
    <row r="109" spans="1:81" s="7" customForma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</row>
    <row r="110" spans="1:81" s="7" customForma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</row>
    <row r="111" spans="1:81" s="7" customForma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</row>
    <row r="112" spans="1:81" s="7" customForma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</row>
    <row r="113" spans="1:81" s="7" customForma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</row>
    <row r="114" spans="1:81" s="7" customForma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</row>
    <row r="115" spans="1:81" s="7" customForma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</row>
    <row r="116" spans="1:81" s="7" customForma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</row>
    <row r="117" spans="1:81" s="7" customForma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</row>
    <row r="118" spans="1:81" s="7" customForma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</row>
    <row r="119" spans="1:81" s="7" customForma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</row>
    <row r="120" spans="1:81" s="7" customForma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</row>
    <row r="121" spans="1:81" s="7" customForma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</row>
    <row r="122" spans="1:81" s="7" customForma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</row>
    <row r="123" spans="1:81" s="7" customForma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</row>
    <row r="124" spans="1:81" s="7" customForma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</row>
    <row r="125" spans="1:81" s="7" customForma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</row>
    <row r="126" spans="1:81" s="7" customForma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</row>
    <row r="127" spans="1:81" s="7" customForma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</row>
    <row r="128" spans="1:81" s="7" customForma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</row>
    <row r="129" spans="1:81" s="7" customForma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</row>
    <row r="130" spans="1:81" s="7" customForma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</row>
    <row r="131" spans="1:81" s="7" customForma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</row>
    <row r="132" spans="1:81" s="7" customForma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</row>
    <row r="133" spans="1:81" s="7" customForma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</row>
    <row r="134" spans="1:81" s="7" customForma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</row>
    <row r="135" spans="1:81" s="7" customForma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</row>
    <row r="136" spans="1:81" s="7" customForma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</row>
    <row r="137" spans="1:81" s="7" customForma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</row>
    <row r="138" spans="1:81" s="7" customForma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</row>
    <row r="139" spans="1:81" s="7" customForma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</row>
    <row r="140" spans="1:81" s="7" customForma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</row>
    <row r="141" spans="1:81" s="7" customForma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</row>
    <row r="142" spans="1:81" s="7" customForma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</row>
    <row r="143" spans="1:81" s="7" customForma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</row>
    <row r="144" spans="1:81" s="7" customForma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</row>
    <row r="145" spans="1:81" s="7" customForma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</row>
    <row r="146" spans="1:81" s="7" customForma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</row>
    <row r="147" spans="1:81" s="7" customForma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</row>
    <row r="148" spans="1:81" s="7" customForma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</row>
    <row r="149" spans="1:81" s="7" customForma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</row>
    <row r="150" spans="1:81" s="7" customForma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</row>
    <row r="151" spans="1:81" s="7" customForma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</row>
    <row r="152" spans="1:81" s="7" customForma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</row>
    <row r="153" spans="1:81" s="7" customForma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</row>
    <row r="154" spans="1:81" s="7" customForma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</row>
    <row r="155" spans="1:81" s="7" customForma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</row>
    <row r="156" spans="1:81" s="7" customForma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</row>
    <row r="157" spans="1:81" s="7" customForma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</row>
    <row r="158" spans="1:81" s="7" customForma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</row>
    <row r="159" spans="1:81" s="7" customForma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</row>
    <row r="160" spans="1:81" s="7" customForma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</row>
    <row r="161" spans="1:81" s="7" customForma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</row>
    <row r="162" spans="1:81" s="7" customForma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</row>
    <row r="163" spans="1:81" s="7" customForma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</row>
    <row r="164" spans="1:81" s="7" customForma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</row>
    <row r="165" spans="1:81" s="7" customForma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</row>
    <row r="166" spans="1:81" s="7" customForma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</row>
    <row r="167" spans="1:81" s="7" customForma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</row>
    <row r="168" spans="1:81" s="7" customForma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</row>
    <row r="169" spans="1:81" s="7" customForma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</row>
    <row r="170" spans="1:81" s="7" customForma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</row>
    <row r="171" spans="1:81" s="7" customForma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</row>
    <row r="172" spans="1:81" s="7" customForma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</row>
    <row r="173" spans="1:81" s="7" customForma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</row>
    <row r="174" spans="1:81" s="7" customForma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</row>
    <row r="175" spans="1:81" s="7" customForma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</row>
    <row r="176" spans="1:81" s="7" customForma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</row>
    <row r="177" spans="1:81" s="7" customForma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</row>
    <row r="178" spans="1:81" s="7" customForma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</row>
    <row r="179" spans="1:81" s="7" customForma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</row>
    <row r="180" spans="1:81" s="7" customForma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</row>
    <row r="181" spans="1:81" s="7" customForma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</row>
    <row r="182" spans="1:81" s="7" customForma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</row>
    <row r="183" spans="1:81" s="7" customForma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</row>
    <row r="184" spans="1:81" s="7" customForma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</row>
    <row r="185" spans="1:81" s="7" customForma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</row>
    <row r="186" spans="1:81" s="7" customForma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</row>
    <row r="187" spans="1:81" s="7" customForma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</row>
    <row r="188" spans="1:81" s="7" customForma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</row>
    <row r="189" spans="1:81" s="7" customForma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</row>
    <row r="190" spans="1:81" s="7" customForma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</row>
    <row r="191" spans="1:81" s="7" customForma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</row>
    <row r="192" spans="1:81" s="7" customForma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</row>
    <row r="193" spans="1:81" s="7" customForma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</row>
    <row r="194" spans="1:81" s="7" customForma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</row>
    <row r="195" spans="1:81" s="7" customForma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</row>
    <row r="196" spans="1:81" s="7" customForma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</row>
    <row r="197" spans="1:81" s="7" customForma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</row>
    <row r="198" spans="1:81" s="7" customForma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</row>
    <row r="199" spans="1:81" s="7" customForma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</row>
    <row r="200" spans="1:81" s="7" customForma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</row>
    <row r="201" spans="1:81" s="7" customForma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</row>
    <row r="202" spans="1:81" s="7" customForma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</row>
    <row r="203" spans="1:81" s="7" customForma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</row>
    <row r="204" spans="1:81" s="7" customForma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</row>
    <row r="205" spans="1:81" s="7" customForma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</row>
    <row r="206" spans="1:81" s="7" customForma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</row>
    <row r="207" spans="1:81" s="7" customForma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</row>
    <row r="208" spans="1:81" s="7" customForma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</row>
    <row r="209" spans="1:81" s="7" customForma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</row>
    <row r="210" spans="1:81" s="7" customForma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</row>
    <row r="211" spans="1:81" s="7" customForma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</row>
    <row r="212" spans="1:81" s="7" customForma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</row>
    <row r="213" spans="1:81" s="7" customForma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</row>
    <row r="214" spans="1:81" s="7" customForma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</row>
    <row r="215" spans="1:81" s="7" customForma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</row>
    <row r="216" spans="1:81" s="7" customForma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</row>
    <row r="217" spans="1:81" s="7" customForma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</row>
    <row r="218" spans="1:81" s="7" customForma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</row>
    <row r="219" spans="1:81" s="7" customForma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</row>
    <row r="220" spans="1:81" s="7" customForma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</row>
    <row r="221" spans="1:81" s="7" customForma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</row>
    <row r="222" spans="1:81" s="7" customForma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</row>
    <row r="223" spans="1:81" s="7" customForma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</row>
    <row r="224" spans="1:81" s="7" customForma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</row>
    <row r="225" spans="1:81" s="7" customForma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</row>
    <row r="226" spans="1:81" s="7" customForma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</row>
    <row r="227" spans="1:81" s="7" customForma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</row>
    <row r="228" spans="1:81" s="7" customForma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</row>
    <row r="229" spans="1:81" s="7" customForma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</row>
    <row r="230" spans="1:81" s="7" customForma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</row>
    <row r="231" spans="1:81" s="7" customForma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</row>
    <row r="232" spans="1:81" s="7" customForma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</row>
    <row r="233" spans="1:81" s="7" customForma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</row>
    <row r="234" spans="1:81" s="7" customForma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</row>
    <row r="235" spans="1:81" s="7" customForma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</row>
    <row r="236" spans="1:81" s="7" customForma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</row>
    <row r="237" spans="1:81" s="7" customForma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</row>
    <row r="238" spans="1:81" s="7" customForma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</row>
    <row r="239" spans="1:81" s="7" customForma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</row>
    <row r="240" spans="1:81" s="7" customForma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</row>
    <row r="241" spans="1:81" s="7" customForma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</row>
    <row r="242" spans="1:81" s="7" customForma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</row>
    <row r="243" spans="1:81" s="7" customForma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</row>
    <row r="244" spans="1:81" s="7" customForma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</row>
    <row r="245" spans="1:81" s="7" customForma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</row>
    <row r="246" spans="1:81" s="7" customForma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</row>
    <row r="247" spans="1:81" s="7" customForma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</row>
    <row r="248" spans="1:81" s="7" customForma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</row>
    <row r="249" spans="1:81" s="7" customForma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</row>
    <row r="250" spans="1:81" s="7" customForma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</row>
    <row r="251" spans="1:81" s="7" customForma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</row>
    <row r="252" spans="1:81" s="7" customForma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</row>
    <row r="253" spans="1:81" s="7" customForma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</row>
    <row r="254" spans="1:81" s="7" customForma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</row>
    <row r="255" spans="1:81" s="7" customForma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</row>
    <row r="256" spans="1:81" s="7" customForma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</row>
    <row r="257" spans="1:81" s="7" customForma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</row>
    <row r="258" spans="1:81" s="7" customForma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</row>
    <row r="259" spans="1:81" s="7" customForma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</row>
    <row r="260" spans="1:81" s="7" customForma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</row>
    <row r="261" spans="1:81" s="7" customForma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</row>
    <row r="262" spans="1:81" s="7" customForma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</row>
    <row r="263" spans="1:81" s="7" customForma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</row>
    <row r="264" spans="1:81" s="7" customForma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</row>
    <row r="265" spans="1:81" s="7" customForma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</row>
    <row r="266" spans="1:81" s="7" customForma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</row>
    <row r="267" spans="1:81" s="7" customForma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</row>
    <row r="268" spans="1:81" s="7" customForma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</row>
    <row r="269" spans="1:81" s="7" customForma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</row>
    <row r="270" spans="1:81" s="7" customForma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</row>
    <row r="271" spans="1:81" s="7" customForma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</row>
    <row r="272" spans="1:81" s="7" customForma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</row>
    <row r="273" spans="1:81" s="7" customForma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</row>
    <row r="274" spans="1:81" s="7" customForma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</row>
    <row r="275" spans="1:81" s="7" customForma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</row>
    <row r="276" spans="1:81" s="7" customForma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</row>
    <row r="277" spans="1:81" s="7" customForma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</row>
    <row r="278" spans="1:81" s="7" customForma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</row>
    <row r="279" spans="1:81" s="7" customForma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</row>
    <row r="280" spans="1:81" s="7" customForma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</row>
    <row r="281" spans="1:81" s="7" customForma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</row>
    <row r="282" spans="1:81" s="7" customForma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</row>
    <row r="283" spans="1:81" s="7" customForma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</row>
    <row r="284" spans="1:81" s="7" customForma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</row>
    <row r="285" spans="1:81" s="7" customForma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</row>
    <row r="286" spans="1:81" s="7" customForma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</row>
    <row r="287" spans="1:81" s="7" customForma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</row>
    <row r="288" spans="1:81" s="7" customForma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</row>
    <row r="289" spans="1:81" s="7" customForma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</row>
    <row r="290" spans="1:81" s="7" customForma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</row>
    <row r="291" spans="1:81" s="7" customForma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</row>
    <row r="292" spans="1:81" s="7" customForma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</row>
    <row r="293" spans="1:81" s="7" customForma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</row>
    <row r="294" spans="1:81" s="7" customForma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</row>
    <row r="295" spans="1:81" s="7" customForma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</row>
    <row r="296" spans="1:81" s="7" customForma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</row>
    <row r="297" spans="1:81" s="7" customForma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</row>
    <row r="298" spans="1:81" s="7" customForma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</row>
    <row r="299" spans="1:81" s="7" customForma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</row>
    <row r="300" spans="1:81" s="7" customForma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</row>
    <row r="301" spans="1:81" s="7" customForma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</row>
    <row r="302" spans="1:81" s="7" customForma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</row>
    <row r="303" spans="1:81" s="7" customForma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</row>
    <row r="304" spans="1:81" s="7" customForma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</row>
    <row r="305" spans="1:81" s="7" customForma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</row>
    <row r="306" spans="1:81" s="7" customForma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</row>
    <row r="307" spans="1:81" s="7" customForma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</row>
    <row r="308" spans="1:81" s="7" customForma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</row>
    <row r="309" spans="1:81" s="7" customForma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</row>
    <row r="310" spans="1:81" s="7" customForma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</row>
    <row r="311" spans="1:81" s="7" customForma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</row>
    <row r="312" spans="1:81" s="7" customForma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</row>
    <row r="313" spans="1:81" s="7" customForma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</row>
    <row r="314" spans="1:81" s="7" customForma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</row>
    <row r="315" spans="1:81" s="7" customForma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</row>
    <row r="316" spans="1:81" s="7" customForma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</row>
    <row r="317" spans="1:81" s="7" customForma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</row>
    <row r="318" spans="1:81" s="7" customForma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</row>
    <row r="319" spans="1:81" s="7" customForma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</row>
    <row r="320" spans="1:81" s="7" customForma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</row>
    <row r="321" spans="1:81" s="7" customForma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</row>
    <row r="322" spans="1:81" s="7" customForma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</row>
    <row r="323" spans="1:81" s="7" customForma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</row>
    <row r="324" spans="1:81" s="7" customForma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</row>
    <row r="325" spans="1:81" s="7" customForma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</row>
    <row r="326" spans="1:81" s="7" customForma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</row>
    <row r="327" spans="1:81" s="7" customForma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</row>
    <row r="328" spans="1:81" s="7" customForma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</row>
    <row r="329" spans="1:81" s="7" customForma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</row>
    <row r="330" spans="1:81" s="7" customForma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</row>
    <row r="331" spans="1:81" s="7" customForma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</row>
    <row r="332" spans="1:81" s="7" customForma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</row>
    <row r="333" spans="1:81" s="7" customForma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</row>
    <row r="334" spans="1:81" s="7" customForma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</row>
    <row r="335" spans="1:81" s="7" customForma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</row>
    <row r="336" spans="1:81" s="7" customForma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</row>
    <row r="337" spans="1:81" s="7" customForma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</row>
    <row r="338" spans="1:81" s="7" customForma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</row>
    <row r="339" spans="1:81" s="7" customForma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</row>
    <row r="340" spans="1:81" s="7" customForma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</row>
    <row r="341" spans="1:81" s="7" customForma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</row>
    <row r="342" spans="1:81" s="7" customForma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</row>
    <row r="343" spans="1:81" s="7" customForma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</row>
    <row r="344" spans="1:81" s="7" customForma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</row>
    <row r="345" spans="1:81" s="7" customForma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</row>
    <row r="346" spans="1:81" s="7" customForma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</row>
    <row r="347" spans="1:81" s="7" customForma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</row>
    <row r="348" spans="1:81" s="7" customForma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</row>
    <row r="349" spans="1:81" s="7" customForma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</row>
    <row r="350" spans="1:81" s="7" customForma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</row>
    <row r="351" spans="1:81" s="7" customForma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</row>
    <row r="352" spans="1:81" s="7" customForma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</row>
    <row r="353" spans="1:81" s="7" customForma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</row>
    <row r="354" spans="1:81" s="7" customForma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</row>
    <row r="355" spans="1:81" s="7" customForma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</row>
    <row r="356" spans="1:81" s="7" customForma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</row>
    <row r="357" spans="1:81" s="7" customForma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</row>
    <row r="358" spans="1:81" s="7" customForma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</row>
    <row r="359" spans="1:81" s="7" customForma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</row>
    <row r="360" spans="1:81" s="7" customForma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</row>
    <row r="361" spans="1:81" s="7" customForma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</row>
    <row r="362" spans="1:81" s="7" customForma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</row>
    <row r="363" spans="1:81" s="7" customForma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</row>
    <row r="364" spans="1:81" s="7" customForma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</row>
    <row r="365" spans="1:81" s="7" customForma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</row>
    <row r="366" spans="1:81" s="7" customForma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</row>
    <row r="367" spans="1:81" s="7" customForma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</row>
    <row r="368" spans="1:81" s="7" customForma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</row>
    <row r="369" spans="1:81" s="7" customForma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</row>
    <row r="370" spans="1:81" s="7" customForma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</row>
    <row r="371" spans="1:81" s="7" customForma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</row>
    <row r="372" spans="1:81" s="7" customForma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</row>
    <row r="373" spans="1:81" s="7" customForma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</row>
    <row r="374" spans="1:81" s="7" customForma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</row>
    <row r="375" spans="1:81" s="7" customForma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</row>
    <row r="376" spans="1:81" s="7" customForma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</row>
    <row r="377" spans="1:81" s="7" customForma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</row>
    <row r="378" spans="1:81" s="7" customForma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</row>
    <row r="379" spans="1:81" s="7" customForma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</row>
    <row r="380" spans="1:81" s="7" customForma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</row>
    <row r="381" spans="1:81" s="7" customForma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</row>
    <row r="382" spans="1:81" s="7" customForma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</row>
    <row r="383" spans="1:81" s="7" customForma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</row>
    <row r="384" spans="1:81" s="7" customForma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</row>
    <row r="385" spans="1:81" s="7" customForma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</row>
    <row r="386" spans="1:81" s="7" customForma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</row>
    <row r="387" spans="1:81" s="7" customForma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</row>
    <row r="388" spans="1:81" s="7" customForma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</row>
    <row r="389" spans="1:81" s="7" customForma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</row>
    <row r="390" spans="1:81" s="7" customForma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</row>
    <row r="391" spans="1:81" s="7" customForma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</row>
    <row r="392" spans="1:81" s="7" customForma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</row>
    <row r="393" spans="1:81" s="7" customForma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</row>
    <row r="394" spans="1:81" s="7" customForma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</row>
    <row r="395" spans="1:81" s="7" customForma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</row>
    <row r="396" spans="1:81" s="7" customForma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</row>
    <row r="397" spans="1:81" s="7" customForma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</row>
    <row r="398" spans="1:81" s="7" customForma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</row>
    <row r="399" spans="1:81" s="7" customForma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</row>
    <row r="400" spans="1:81" s="7" customForma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</row>
    <row r="401" spans="1:81" s="7" customForma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</row>
    <row r="402" spans="1:81" s="7" customForma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</row>
    <row r="403" spans="1:81" s="7" customForma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</row>
    <row r="404" spans="1:81" s="7" customForma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</row>
    <row r="405" spans="1:81" s="7" customForma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</row>
    <row r="406" spans="1:81" s="7" customForma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</row>
    <row r="407" spans="1:81" s="7" customForma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</row>
    <row r="408" spans="1:81" s="7" customForma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</row>
    <row r="409" spans="1:81" s="7" customForma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</row>
    <row r="410" spans="1:81" s="7" customForma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</row>
    <row r="411" spans="1:81" s="7" customForma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</row>
    <row r="412" spans="1:81" s="7" customForma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</row>
    <row r="413" spans="1:81" s="7" customForma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</row>
    <row r="414" spans="1:81" s="7" customForma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</row>
    <row r="415" spans="1:81" s="7" customForma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</row>
    <row r="416" spans="1:81" s="7" customForma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</row>
    <row r="417" spans="1:81" s="7" customForma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</row>
    <row r="418" spans="1:81" s="7" customForma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</row>
    <row r="419" spans="1:81" s="7" customForma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</row>
    <row r="420" spans="1:81" s="7" customForma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</row>
    <row r="421" spans="1:81" s="7" customForma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</row>
    <row r="422" spans="1:81" s="7" customForma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</row>
    <row r="423" spans="1:81" s="7" customForma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</row>
    <row r="424" spans="1:81" s="7" customForma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</row>
    <row r="425" spans="1:81" s="7" customForma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</row>
    <row r="426" spans="1:81" s="7" customForma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</row>
    <row r="427" spans="1:81" s="7" customForma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</row>
    <row r="428" spans="1:81" s="7" customForma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</row>
    <row r="429" spans="1:81" s="7" customForma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</row>
    <row r="430" spans="1:81" s="7" customForma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</row>
    <row r="431" spans="1:81" s="7" customForma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</row>
    <row r="432" spans="1:81" s="7" customForma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</row>
    <row r="433" spans="1:81" s="7" customForma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</row>
    <row r="434" spans="1:81" s="7" customForma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</row>
    <row r="435" spans="1:81" s="7" customForma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</row>
    <row r="436" spans="1:81" s="7" customForma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</row>
    <row r="437" spans="1:81" s="7" customForma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</row>
    <row r="438" spans="1:81" s="7" customForma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</row>
    <row r="439" spans="1:81" s="7" customForma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</row>
    <row r="440" spans="1:81" s="7" customForma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</row>
    <row r="441" spans="1:81" s="7" customForma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</row>
    <row r="442" spans="1:81" s="7" customForma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</row>
    <row r="443" spans="1:81" s="7" customForma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</row>
    <row r="444" spans="1:81" s="7" customForma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</row>
    <row r="445" spans="1:81" s="7" customForma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</row>
    <row r="446" spans="1:81" s="7" customForma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</row>
    <row r="447" spans="1:81" s="7" customForma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</row>
    <row r="448" spans="1:81" s="7" customForma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</row>
    <row r="449" spans="1:81" s="7" customForma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</row>
    <row r="450" spans="1:81" s="7" customForma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</row>
    <row r="451" spans="1:81" s="7" customForma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</row>
    <row r="452" spans="1:81" s="7" customForma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</row>
    <row r="453" spans="1:81" s="7" customForma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</row>
    <row r="454" spans="1:81" s="7" customForma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</row>
    <row r="455" spans="1:81" s="7" customForma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</row>
    <row r="456" spans="1:81" s="7" customForma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</row>
    <row r="457" spans="1:81" s="7" customForma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</row>
    <row r="458" spans="1:81" s="7" customForma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</row>
    <row r="459" spans="1:81" s="7" customForma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</row>
    <row r="460" spans="1:81" s="7" customForma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</row>
    <row r="461" spans="1:81" s="7" customForma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</row>
    <row r="462" spans="1:81" s="7" customForma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</row>
    <row r="463" spans="1:81" s="7" customForma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</row>
    <row r="464" spans="1:81" s="7" customForma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</row>
    <row r="465" spans="1:81" s="7" customForma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</row>
    <row r="466" spans="1:81" s="7" customForma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</row>
    <row r="467" spans="1:81" s="7" customForma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</row>
    <row r="468" spans="1:81" s="7" customForma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</row>
    <row r="469" spans="1:81" s="7" customForma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</row>
    <row r="470" spans="1:81" s="7" customForma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</row>
    <row r="471" spans="1:81" s="7" customForma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</row>
    <row r="472" spans="1:81" s="7" customForma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</row>
    <row r="473" spans="1:81" s="7" customForma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</row>
    <row r="474" spans="1:81" s="7" customForma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</row>
    <row r="475" spans="1:81" s="7" customForma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</row>
    <row r="476" spans="1:81" s="7" customForma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</row>
    <row r="477" spans="1:81" s="7" customForma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</row>
    <row r="478" spans="1:81" s="7" customForma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</row>
    <row r="479" spans="1:81" s="7" customForma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</row>
    <row r="480" spans="1:81" s="7" customForma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</row>
    <row r="481" spans="1:81" s="7" customForma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</row>
    <row r="482" spans="1:81" s="7" customForma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</row>
    <row r="483" spans="1:81" s="7" customForma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</row>
    <row r="484" spans="1:81" s="7" customForma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</row>
    <row r="485" spans="1:81" s="7" customForma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</row>
    <row r="486" spans="1:81" s="7" customForma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</row>
    <row r="487" spans="1:81" s="7" customForma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</row>
    <row r="488" spans="1:81" s="7" customForma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</row>
    <row r="489" spans="1:81" s="7" customForma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</row>
    <row r="490" spans="1:81" s="7" customForma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</row>
    <row r="491" spans="1:81" s="7" customForma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</row>
    <row r="492" spans="1:81" s="7" customForma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</row>
    <row r="493" spans="1:81" s="7" customForma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</row>
    <row r="494" spans="1:81" s="7" customForma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</row>
    <row r="495" spans="1:81" s="7" customForma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</row>
    <row r="496" spans="1:81" s="7" customForma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</row>
    <row r="497" spans="1:81" s="7" customForma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</row>
    <row r="498" spans="1:81" s="7" customForma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</row>
    <row r="499" spans="1:81" s="7" customForma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</row>
    <row r="500" spans="1:81" s="7" customForma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</row>
    <row r="501" spans="1:81" s="7" customForma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</row>
    <row r="502" spans="1:81" s="7" customForma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</row>
    <row r="503" spans="1:81" s="7" customForma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</row>
    <row r="504" spans="1:81" s="7" customForma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</row>
    <row r="505" spans="1:81" s="7" customForma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</row>
    <row r="506" spans="1:81" s="7" customForma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</row>
    <row r="507" spans="1:81" s="7" customForma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</row>
    <row r="508" spans="1:81" s="7" customForma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</row>
    <row r="509" spans="1:81" s="7" customForma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</row>
    <row r="510" spans="1:81" s="7" customForma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</row>
    <row r="511" spans="1:81" s="7" customForma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</row>
    <row r="512" spans="1:81" s="7" customForma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</row>
    <row r="513" spans="1:81" s="7" customForma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</row>
    <row r="514" spans="1:81" s="7" customForma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</row>
    <row r="515" spans="1:81" s="7" customForma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</row>
    <row r="516" spans="1:81" s="7" customForma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</row>
    <row r="517" spans="1:81" s="7" customForma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</row>
    <row r="518" spans="1:81" s="7" customForma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</row>
    <row r="519" spans="1:81" s="7" customForma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</row>
    <row r="520" spans="1:81" s="7" customForma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</row>
    <row r="521" spans="1:81" s="7" customForma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</row>
    <row r="522" spans="1:81" s="7" customForma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</row>
    <row r="523" spans="1:81" s="7" customForma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</row>
    <row r="524" spans="1:81" s="7" customForma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</row>
    <row r="525" spans="1:81" s="7" customForma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</row>
    <row r="526" spans="1:81" s="7" customForma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</row>
    <row r="527" spans="1:81" s="7" customForma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</row>
    <row r="528" spans="1:81" s="7" customForma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</row>
    <row r="529" spans="1:81" s="7" customForma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</row>
    <row r="530" spans="1:81" s="7" customForma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</row>
    <row r="531" spans="1:81" s="7" customForma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</row>
    <row r="532" spans="1:81" s="7" customForma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</row>
    <row r="533" spans="1:81" s="7" customForma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</row>
    <row r="534" spans="1:81" s="7" customForma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</row>
    <row r="535" spans="1:81" s="7" customForma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</row>
    <row r="536" spans="1:81" s="7" customForma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</row>
    <row r="537" spans="1:81" s="7" customForma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</row>
    <row r="538" spans="1:81" s="7" customForma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</row>
    <row r="539" spans="1:81" s="7" customForma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</row>
    <row r="540" spans="1:81" s="7" customForma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</row>
    <row r="541" spans="1:81" s="7" customForma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</row>
    <row r="542" spans="1:81" s="7" customForma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</row>
    <row r="543" spans="1:81" s="7" customForma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</row>
    <row r="544" spans="1:81" s="7" customForma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</row>
    <row r="545" spans="1:81" s="7" customForma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</row>
    <row r="546" spans="1:81" s="7" customForma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</row>
    <row r="547" spans="1:81" s="7" customForma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</row>
    <row r="548" spans="1:81" s="7" customForma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</row>
    <row r="549" spans="1:81" s="7" customForma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</row>
    <row r="550" spans="1:81" s="7" customForma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</row>
    <row r="551" spans="1:81" s="7" customForma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</row>
    <row r="552" spans="1:81" s="7" customForma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</row>
    <row r="553" spans="1:81" s="7" customForma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</row>
    <row r="554" spans="1:81" s="7" customForma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</row>
    <row r="555" spans="1:81" s="7" customForma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</row>
    <row r="556" spans="1:81" s="7" customForma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</row>
    <row r="557" spans="1:81" s="7" customForma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</row>
    <row r="558" spans="1:81" s="7" customForma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</row>
    <row r="559" spans="1:81" s="7" customForma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</row>
    <row r="560" spans="1:81" s="7" customForma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</row>
    <row r="561" spans="1:81" s="7" customForma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</row>
    <row r="562" spans="1:81" s="7" customForma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</row>
    <row r="563" spans="1:81" s="7" customForma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</row>
    <row r="564" spans="1:81" s="7" customForma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</row>
    <row r="565" spans="1:81" s="7" customForma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</row>
    <row r="566" spans="1:81" s="7" customForma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</row>
    <row r="567" spans="1:81" s="7" customForma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</row>
    <row r="568" spans="1:81" s="7" customForma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</row>
    <row r="569" spans="1:81" s="7" customForma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</row>
    <row r="570" spans="1:81" s="7" customForma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</row>
    <row r="571" spans="1:81" s="7" customForma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</row>
    <row r="572" spans="1:81" s="7" customForma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</row>
    <row r="573" spans="1:81" s="7" customForma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</row>
    <row r="574" spans="1:81" s="7" customForma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</row>
    <row r="575" spans="1:81" s="7" customForma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</row>
    <row r="576" spans="1:81" s="7" customForma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</row>
  </sheetData>
  <pageMargins left="0.7" right="0.7" top="0.75" bottom="0.75" header="0.3" footer="0.3"/>
  <pageSetup scale="75" orientation="landscape" r:id="rId1"/>
  <headerFooter>
    <oddFooter>&amp;L&amp;F, &amp;A, &amp;D, &amp;T&amp;Cp.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D8BD5-4AE9-40A0-BE11-B820E82FCC9B}">
  <dimension ref="A1:E23"/>
  <sheetViews>
    <sheetView zoomScaleNormal="100" workbookViewId="0">
      <selection activeCell="J28" sqref="J28"/>
    </sheetView>
  </sheetViews>
  <sheetFormatPr defaultRowHeight="12.75" x14ac:dyDescent="0.2"/>
  <cols>
    <col min="1" max="1" width="15.28515625" style="119" customWidth="1"/>
    <col min="2" max="2" width="3.42578125" style="119" bestFit="1" customWidth="1"/>
    <col min="3" max="3" width="13.85546875" style="119" bestFit="1" customWidth="1"/>
    <col min="4" max="253" width="9.140625" style="119"/>
    <col min="254" max="254" width="15.28515625" style="119" customWidth="1"/>
    <col min="255" max="255" width="10.28515625" style="119" customWidth="1"/>
    <col min="256" max="256" width="17.5703125" style="119" customWidth="1"/>
    <col min="257" max="258" width="10.42578125" style="119" bestFit="1" customWidth="1"/>
    <col min="259" max="259" width="13.28515625" style="119" customWidth="1"/>
    <col min="260" max="509" width="9.140625" style="119"/>
    <col min="510" max="510" width="15.28515625" style="119" customWidth="1"/>
    <col min="511" max="511" width="10.28515625" style="119" customWidth="1"/>
    <col min="512" max="512" width="17.5703125" style="119" customWidth="1"/>
    <col min="513" max="514" width="10.42578125" style="119" bestFit="1" customWidth="1"/>
    <col min="515" max="515" width="13.28515625" style="119" customWidth="1"/>
    <col min="516" max="765" width="9.140625" style="119"/>
    <col min="766" max="766" width="15.28515625" style="119" customWidth="1"/>
    <col min="767" max="767" width="10.28515625" style="119" customWidth="1"/>
    <col min="768" max="768" width="17.5703125" style="119" customWidth="1"/>
    <col min="769" max="770" width="10.42578125" style="119" bestFit="1" customWidth="1"/>
    <col min="771" max="771" width="13.28515625" style="119" customWidth="1"/>
    <col min="772" max="1021" width="9.140625" style="119"/>
    <col min="1022" max="1022" width="15.28515625" style="119" customWidth="1"/>
    <col min="1023" max="1023" width="10.28515625" style="119" customWidth="1"/>
    <col min="1024" max="1024" width="17.5703125" style="119" customWidth="1"/>
    <col min="1025" max="1026" width="10.42578125" style="119" bestFit="1" customWidth="1"/>
    <col min="1027" max="1027" width="13.28515625" style="119" customWidth="1"/>
    <col min="1028" max="1277" width="9.140625" style="119"/>
    <col min="1278" max="1278" width="15.28515625" style="119" customWidth="1"/>
    <col min="1279" max="1279" width="10.28515625" style="119" customWidth="1"/>
    <col min="1280" max="1280" width="17.5703125" style="119" customWidth="1"/>
    <col min="1281" max="1282" width="10.42578125" style="119" bestFit="1" customWidth="1"/>
    <col min="1283" max="1283" width="13.28515625" style="119" customWidth="1"/>
    <col min="1284" max="1533" width="9.140625" style="119"/>
    <col min="1534" max="1534" width="15.28515625" style="119" customWidth="1"/>
    <col min="1535" max="1535" width="10.28515625" style="119" customWidth="1"/>
    <col min="1536" max="1536" width="17.5703125" style="119" customWidth="1"/>
    <col min="1537" max="1538" width="10.42578125" style="119" bestFit="1" customWidth="1"/>
    <col min="1539" max="1539" width="13.28515625" style="119" customWidth="1"/>
    <col min="1540" max="1789" width="9.140625" style="119"/>
    <col min="1790" max="1790" width="15.28515625" style="119" customWidth="1"/>
    <col min="1791" max="1791" width="10.28515625" style="119" customWidth="1"/>
    <col min="1792" max="1792" width="17.5703125" style="119" customWidth="1"/>
    <col min="1793" max="1794" width="10.42578125" style="119" bestFit="1" customWidth="1"/>
    <col min="1795" max="1795" width="13.28515625" style="119" customWidth="1"/>
    <col min="1796" max="2045" width="9.140625" style="119"/>
    <col min="2046" max="2046" width="15.28515625" style="119" customWidth="1"/>
    <col min="2047" max="2047" width="10.28515625" style="119" customWidth="1"/>
    <col min="2048" max="2048" width="17.5703125" style="119" customWidth="1"/>
    <col min="2049" max="2050" width="10.42578125" style="119" bestFit="1" customWidth="1"/>
    <col min="2051" max="2051" width="13.28515625" style="119" customWidth="1"/>
    <col min="2052" max="2301" width="9.140625" style="119"/>
    <col min="2302" max="2302" width="15.28515625" style="119" customWidth="1"/>
    <col min="2303" max="2303" width="10.28515625" style="119" customWidth="1"/>
    <col min="2304" max="2304" width="17.5703125" style="119" customWidth="1"/>
    <col min="2305" max="2306" width="10.42578125" style="119" bestFit="1" customWidth="1"/>
    <col min="2307" max="2307" width="13.28515625" style="119" customWidth="1"/>
    <col min="2308" max="2557" width="9.140625" style="119"/>
    <col min="2558" max="2558" width="15.28515625" style="119" customWidth="1"/>
    <col min="2559" max="2559" width="10.28515625" style="119" customWidth="1"/>
    <col min="2560" max="2560" width="17.5703125" style="119" customWidth="1"/>
    <col min="2561" max="2562" width="10.42578125" style="119" bestFit="1" customWidth="1"/>
    <col min="2563" max="2563" width="13.28515625" style="119" customWidth="1"/>
    <col min="2564" max="2813" width="9.140625" style="119"/>
    <col min="2814" max="2814" width="15.28515625" style="119" customWidth="1"/>
    <col min="2815" max="2815" width="10.28515625" style="119" customWidth="1"/>
    <col min="2816" max="2816" width="17.5703125" style="119" customWidth="1"/>
    <col min="2817" max="2818" width="10.42578125" style="119" bestFit="1" customWidth="1"/>
    <col min="2819" max="2819" width="13.28515625" style="119" customWidth="1"/>
    <col min="2820" max="3069" width="9.140625" style="119"/>
    <col min="3070" max="3070" width="15.28515625" style="119" customWidth="1"/>
    <col min="3071" max="3071" width="10.28515625" style="119" customWidth="1"/>
    <col min="3072" max="3072" width="17.5703125" style="119" customWidth="1"/>
    <col min="3073" max="3074" width="10.42578125" style="119" bestFit="1" customWidth="1"/>
    <col min="3075" max="3075" width="13.28515625" style="119" customWidth="1"/>
    <col min="3076" max="3325" width="9.140625" style="119"/>
    <col min="3326" max="3326" width="15.28515625" style="119" customWidth="1"/>
    <col min="3327" max="3327" width="10.28515625" style="119" customWidth="1"/>
    <col min="3328" max="3328" width="17.5703125" style="119" customWidth="1"/>
    <col min="3329" max="3330" width="10.42578125" style="119" bestFit="1" customWidth="1"/>
    <col min="3331" max="3331" width="13.28515625" style="119" customWidth="1"/>
    <col min="3332" max="3581" width="9.140625" style="119"/>
    <col min="3582" max="3582" width="15.28515625" style="119" customWidth="1"/>
    <col min="3583" max="3583" width="10.28515625" style="119" customWidth="1"/>
    <col min="3584" max="3584" width="17.5703125" style="119" customWidth="1"/>
    <col min="3585" max="3586" width="10.42578125" style="119" bestFit="1" customWidth="1"/>
    <col min="3587" max="3587" width="13.28515625" style="119" customWidth="1"/>
    <col min="3588" max="3837" width="9.140625" style="119"/>
    <col min="3838" max="3838" width="15.28515625" style="119" customWidth="1"/>
    <col min="3839" max="3839" width="10.28515625" style="119" customWidth="1"/>
    <col min="3840" max="3840" width="17.5703125" style="119" customWidth="1"/>
    <col min="3841" max="3842" width="10.42578125" style="119" bestFit="1" customWidth="1"/>
    <col min="3843" max="3843" width="13.28515625" style="119" customWidth="1"/>
    <col min="3844" max="4093" width="9.140625" style="119"/>
    <col min="4094" max="4094" width="15.28515625" style="119" customWidth="1"/>
    <col min="4095" max="4095" width="10.28515625" style="119" customWidth="1"/>
    <col min="4096" max="4096" width="17.5703125" style="119" customWidth="1"/>
    <col min="4097" max="4098" width="10.42578125" style="119" bestFit="1" customWidth="1"/>
    <col min="4099" max="4099" width="13.28515625" style="119" customWidth="1"/>
    <col min="4100" max="4349" width="9.140625" style="119"/>
    <col min="4350" max="4350" width="15.28515625" style="119" customWidth="1"/>
    <col min="4351" max="4351" width="10.28515625" style="119" customWidth="1"/>
    <col min="4352" max="4352" width="17.5703125" style="119" customWidth="1"/>
    <col min="4353" max="4354" width="10.42578125" style="119" bestFit="1" customWidth="1"/>
    <col min="4355" max="4355" width="13.28515625" style="119" customWidth="1"/>
    <col min="4356" max="4605" width="9.140625" style="119"/>
    <col min="4606" max="4606" width="15.28515625" style="119" customWidth="1"/>
    <col min="4607" max="4607" width="10.28515625" style="119" customWidth="1"/>
    <col min="4608" max="4608" width="17.5703125" style="119" customWidth="1"/>
    <col min="4609" max="4610" width="10.42578125" style="119" bestFit="1" customWidth="1"/>
    <col min="4611" max="4611" width="13.28515625" style="119" customWidth="1"/>
    <col min="4612" max="4861" width="9.140625" style="119"/>
    <col min="4862" max="4862" width="15.28515625" style="119" customWidth="1"/>
    <col min="4863" max="4863" width="10.28515625" style="119" customWidth="1"/>
    <col min="4864" max="4864" width="17.5703125" style="119" customWidth="1"/>
    <col min="4865" max="4866" width="10.42578125" style="119" bestFit="1" customWidth="1"/>
    <col min="4867" max="4867" width="13.28515625" style="119" customWidth="1"/>
    <col min="4868" max="5117" width="9.140625" style="119"/>
    <col min="5118" max="5118" width="15.28515625" style="119" customWidth="1"/>
    <col min="5119" max="5119" width="10.28515625" style="119" customWidth="1"/>
    <col min="5120" max="5120" width="17.5703125" style="119" customWidth="1"/>
    <col min="5121" max="5122" width="10.42578125" style="119" bestFit="1" customWidth="1"/>
    <col min="5123" max="5123" width="13.28515625" style="119" customWidth="1"/>
    <col min="5124" max="5373" width="9.140625" style="119"/>
    <col min="5374" max="5374" width="15.28515625" style="119" customWidth="1"/>
    <col min="5375" max="5375" width="10.28515625" style="119" customWidth="1"/>
    <col min="5376" max="5376" width="17.5703125" style="119" customWidth="1"/>
    <col min="5377" max="5378" width="10.42578125" style="119" bestFit="1" customWidth="1"/>
    <col min="5379" max="5379" width="13.28515625" style="119" customWidth="1"/>
    <col min="5380" max="5629" width="9.140625" style="119"/>
    <col min="5630" max="5630" width="15.28515625" style="119" customWidth="1"/>
    <col min="5631" max="5631" width="10.28515625" style="119" customWidth="1"/>
    <col min="5632" max="5632" width="17.5703125" style="119" customWidth="1"/>
    <col min="5633" max="5634" width="10.42578125" style="119" bestFit="1" customWidth="1"/>
    <col min="5635" max="5635" width="13.28515625" style="119" customWidth="1"/>
    <col min="5636" max="5885" width="9.140625" style="119"/>
    <col min="5886" max="5886" width="15.28515625" style="119" customWidth="1"/>
    <col min="5887" max="5887" width="10.28515625" style="119" customWidth="1"/>
    <col min="5888" max="5888" width="17.5703125" style="119" customWidth="1"/>
    <col min="5889" max="5890" width="10.42578125" style="119" bestFit="1" customWidth="1"/>
    <col min="5891" max="5891" width="13.28515625" style="119" customWidth="1"/>
    <col min="5892" max="6141" width="9.140625" style="119"/>
    <col min="6142" max="6142" width="15.28515625" style="119" customWidth="1"/>
    <col min="6143" max="6143" width="10.28515625" style="119" customWidth="1"/>
    <col min="6144" max="6144" width="17.5703125" style="119" customWidth="1"/>
    <col min="6145" max="6146" width="10.42578125" style="119" bestFit="1" customWidth="1"/>
    <col min="6147" max="6147" width="13.28515625" style="119" customWidth="1"/>
    <col min="6148" max="6397" width="9.140625" style="119"/>
    <col min="6398" max="6398" width="15.28515625" style="119" customWidth="1"/>
    <col min="6399" max="6399" width="10.28515625" style="119" customWidth="1"/>
    <col min="6400" max="6400" width="17.5703125" style="119" customWidth="1"/>
    <col min="6401" max="6402" width="10.42578125" style="119" bestFit="1" customWidth="1"/>
    <col min="6403" max="6403" width="13.28515625" style="119" customWidth="1"/>
    <col min="6404" max="6653" width="9.140625" style="119"/>
    <col min="6654" max="6654" width="15.28515625" style="119" customWidth="1"/>
    <col min="6655" max="6655" width="10.28515625" style="119" customWidth="1"/>
    <col min="6656" max="6656" width="17.5703125" style="119" customWidth="1"/>
    <col min="6657" max="6658" width="10.42578125" style="119" bestFit="1" customWidth="1"/>
    <col min="6659" max="6659" width="13.28515625" style="119" customWidth="1"/>
    <col min="6660" max="6909" width="9.140625" style="119"/>
    <col min="6910" max="6910" width="15.28515625" style="119" customWidth="1"/>
    <col min="6911" max="6911" width="10.28515625" style="119" customWidth="1"/>
    <col min="6912" max="6912" width="17.5703125" style="119" customWidth="1"/>
    <col min="6913" max="6914" width="10.42578125" style="119" bestFit="1" customWidth="1"/>
    <col min="6915" max="6915" width="13.28515625" style="119" customWidth="1"/>
    <col min="6916" max="7165" width="9.140625" style="119"/>
    <col min="7166" max="7166" width="15.28515625" style="119" customWidth="1"/>
    <col min="7167" max="7167" width="10.28515625" style="119" customWidth="1"/>
    <col min="7168" max="7168" width="17.5703125" style="119" customWidth="1"/>
    <col min="7169" max="7170" width="10.42578125" style="119" bestFit="1" customWidth="1"/>
    <col min="7171" max="7171" width="13.28515625" style="119" customWidth="1"/>
    <col min="7172" max="7421" width="9.140625" style="119"/>
    <col min="7422" max="7422" width="15.28515625" style="119" customWidth="1"/>
    <col min="7423" max="7423" width="10.28515625" style="119" customWidth="1"/>
    <col min="7424" max="7424" width="17.5703125" style="119" customWidth="1"/>
    <col min="7425" max="7426" width="10.42578125" style="119" bestFit="1" customWidth="1"/>
    <col min="7427" max="7427" width="13.28515625" style="119" customWidth="1"/>
    <col min="7428" max="7677" width="9.140625" style="119"/>
    <col min="7678" max="7678" width="15.28515625" style="119" customWidth="1"/>
    <col min="7679" max="7679" width="10.28515625" style="119" customWidth="1"/>
    <col min="7680" max="7680" width="17.5703125" style="119" customWidth="1"/>
    <col min="7681" max="7682" width="10.42578125" style="119" bestFit="1" customWidth="1"/>
    <col min="7683" max="7683" width="13.28515625" style="119" customWidth="1"/>
    <col min="7684" max="7933" width="9.140625" style="119"/>
    <col min="7934" max="7934" width="15.28515625" style="119" customWidth="1"/>
    <col min="7935" max="7935" width="10.28515625" style="119" customWidth="1"/>
    <col min="7936" max="7936" width="17.5703125" style="119" customWidth="1"/>
    <col min="7937" max="7938" width="10.42578125" style="119" bestFit="1" customWidth="1"/>
    <col min="7939" max="7939" width="13.28515625" style="119" customWidth="1"/>
    <col min="7940" max="8189" width="9.140625" style="119"/>
    <col min="8190" max="8190" width="15.28515625" style="119" customWidth="1"/>
    <col min="8191" max="8191" width="10.28515625" style="119" customWidth="1"/>
    <col min="8192" max="8192" width="17.5703125" style="119" customWidth="1"/>
    <col min="8193" max="8194" width="10.42578125" style="119" bestFit="1" customWidth="1"/>
    <col min="8195" max="8195" width="13.28515625" style="119" customWidth="1"/>
    <col min="8196" max="8445" width="9.140625" style="119"/>
    <col min="8446" max="8446" width="15.28515625" style="119" customWidth="1"/>
    <col min="8447" max="8447" width="10.28515625" style="119" customWidth="1"/>
    <col min="8448" max="8448" width="17.5703125" style="119" customWidth="1"/>
    <col min="8449" max="8450" width="10.42578125" style="119" bestFit="1" customWidth="1"/>
    <col min="8451" max="8451" width="13.28515625" style="119" customWidth="1"/>
    <col min="8452" max="8701" width="9.140625" style="119"/>
    <col min="8702" max="8702" width="15.28515625" style="119" customWidth="1"/>
    <col min="8703" max="8703" width="10.28515625" style="119" customWidth="1"/>
    <col min="8704" max="8704" width="17.5703125" style="119" customWidth="1"/>
    <col min="8705" max="8706" width="10.42578125" style="119" bestFit="1" customWidth="1"/>
    <col min="8707" max="8707" width="13.28515625" style="119" customWidth="1"/>
    <col min="8708" max="8957" width="9.140625" style="119"/>
    <col min="8958" max="8958" width="15.28515625" style="119" customWidth="1"/>
    <col min="8959" max="8959" width="10.28515625" style="119" customWidth="1"/>
    <col min="8960" max="8960" width="17.5703125" style="119" customWidth="1"/>
    <col min="8961" max="8962" width="10.42578125" style="119" bestFit="1" customWidth="1"/>
    <col min="8963" max="8963" width="13.28515625" style="119" customWidth="1"/>
    <col min="8964" max="9213" width="9.140625" style="119"/>
    <col min="9214" max="9214" width="15.28515625" style="119" customWidth="1"/>
    <col min="9215" max="9215" width="10.28515625" style="119" customWidth="1"/>
    <col min="9216" max="9216" width="17.5703125" style="119" customWidth="1"/>
    <col min="9217" max="9218" width="10.42578125" style="119" bestFit="1" customWidth="1"/>
    <col min="9219" max="9219" width="13.28515625" style="119" customWidth="1"/>
    <col min="9220" max="9469" width="9.140625" style="119"/>
    <col min="9470" max="9470" width="15.28515625" style="119" customWidth="1"/>
    <col min="9471" max="9471" width="10.28515625" style="119" customWidth="1"/>
    <col min="9472" max="9472" width="17.5703125" style="119" customWidth="1"/>
    <col min="9473" max="9474" width="10.42578125" style="119" bestFit="1" customWidth="1"/>
    <col min="9475" max="9475" width="13.28515625" style="119" customWidth="1"/>
    <col min="9476" max="9725" width="9.140625" style="119"/>
    <col min="9726" max="9726" width="15.28515625" style="119" customWidth="1"/>
    <col min="9727" max="9727" width="10.28515625" style="119" customWidth="1"/>
    <col min="9728" max="9728" width="17.5703125" style="119" customWidth="1"/>
    <col min="9729" max="9730" width="10.42578125" style="119" bestFit="1" customWidth="1"/>
    <col min="9731" max="9731" width="13.28515625" style="119" customWidth="1"/>
    <col min="9732" max="9981" width="9.140625" style="119"/>
    <col min="9982" max="9982" width="15.28515625" style="119" customWidth="1"/>
    <col min="9983" max="9983" width="10.28515625" style="119" customWidth="1"/>
    <col min="9984" max="9984" width="17.5703125" style="119" customWidth="1"/>
    <col min="9985" max="9986" width="10.42578125" style="119" bestFit="1" customWidth="1"/>
    <col min="9987" max="9987" width="13.28515625" style="119" customWidth="1"/>
    <col min="9988" max="10237" width="9.140625" style="119"/>
    <col min="10238" max="10238" width="15.28515625" style="119" customWidth="1"/>
    <col min="10239" max="10239" width="10.28515625" style="119" customWidth="1"/>
    <col min="10240" max="10240" width="17.5703125" style="119" customWidth="1"/>
    <col min="10241" max="10242" width="10.42578125" style="119" bestFit="1" customWidth="1"/>
    <col min="10243" max="10243" width="13.28515625" style="119" customWidth="1"/>
    <col min="10244" max="10493" width="9.140625" style="119"/>
    <col min="10494" max="10494" width="15.28515625" style="119" customWidth="1"/>
    <col min="10495" max="10495" width="10.28515625" style="119" customWidth="1"/>
    <col min="10496" max="10496" width="17.5703125" style="119" customWidth="1"/>
    <col min="10497" max="10498" width="10.42578125" style="119" bestFit="1" customWidth="1"/>
    <col min="10499" max="10499" width="13.28515625" style="119" customWidth="1"/>
    <col min="10500" max="10749" width="9.140625" style="119"/>
    <col min="10750" max="10750" width="15.28515625" style="119" customWidth="1"/>
    <col min="10751" max="10751" width="10.28515625" style="119" customWidth="1"/>
    <col min="10752" max="10752" width="17.5703125" style="119" customWidth="1"/>
    <col min="10753" max="10754" width="10.42578125" style="119" bestFit="1" customWidth="1"/>
    <col min="10755" max="10755" width="13.28515625" style="119" customWidth="1"/>
    <col min="10756" max="11005" width="9.140625" style="119"/>
    <col min="11006" max="11006" width="15.28515625" style="119" customWidth="1"/>
    <col min="11007" max="11007" width="10.28515625" style="119" customWidth="1"/>
    <col min="11008" max="11008" width="17.5703125" style="119" customWidth="1"/>
    <col min="11009" max="11010" width="10.42578125" style="119" bestFit="1" customWidth="1"/>
    <col min="11011" max="11011" width="13.28515625" style="119" customWidth="1"/>
    <col min="11012" max="11261" width="9.140625" style="119"/>
    <col min="11262" max="11262" width="15.28515625" style="119" customWidth="1"/>
    <col min="11263" max="11263" width="10.28515625" style="119" customWidth="1"/>
    <col min="11264" max="11264" width="17.5703125" style="119" customWidth="1"/>
    <col min="11265" max="11266" width="10.42578125" style="119" bestFit="1" customWidth="1"/>
    <col min="11267" max="11267" width="13.28515625" style="119" customWidth="1"/>
    <col min="11268" max="11517" width="9.140625" style="119"/>
    <col min="11518" max="11518" width="15.28515625" style="119" customWidth="1"/>
    <col min="11519" max="11519" width="10.28515625" style="119" customWidth="1"/>
    <col min="11520" max="11520" width="17.5703125" style="119" customWidth="1"/>
    <col min="11521" max="11522" width="10.42578125" style="119" bestFit="1" customWidth="1"/>
    <col min="11523" max="11523" width="13.28515625" style="119" customWidth="1"/>
    <col min="11524" max="11773" width="9.140625" style="119"/>
    <col min="11774" max="11774" width="15.28515625" style="119" customWidth="1"/>
    <col min="11775" max="11775" width="10.28515625" style="119" customWidth="1"/>
    <col min="11776" max="11776" width="17.5703125" style="119" customWidth="1"/>
    <col min="11777" max="11778" width="10.42578125" style="119" bestFit="1" customWidth="1"/>
    <col min="11779" max="11779" width="13.28515625" style="119" customWidth="1"/>
    <col min="11780" max="12029" width="9.140625" style="119"/>
    <col min="12030" max="12030" width="15.28515625" style="119" customWidth="1"/>
    <col min="12031" max="12031" width="10.28515625" style="119" customWidth="1"/>
    <col min="12032" max="12032" width="17.5703125" style="119" customWidth="1"/>
    <col min="12033" max="12034" width="10.42578125" style="119" bestFit="1" customWidth="1"/>
    <col min="12035" max="12035" width="13.28515625" style="119" customWidth="1"/>
    <col min="12036" max="12285" width="9.140625" style="119"/>
    <col min="12286" max="12286" width="15.28515625" style="119" customWidth="1"/>
    <col min="12287" max="12287" width="10.28515625" style="119" customWidth="1"/>
    <col min="12288" max="12288" width="17.5703125" style="119" customWidth="1"/>
    <col min="12289" max="12290" width="10.42578125" style="119" bestFit="1" customWidth="1"/>
    <col min="12291" max="12291" width="13.28515625" style="119" customWidth="1"/>
    <col min="12292" max="12541" width="9.140625" style="119"/>
    <col min="12542" max="12542" width="15.28515625" style="119" customWidth="1"/>
    <col min="12543" max="12543" width="10.28515625" style="119" customWidth="1"/>
    <col min="12544" max="12544" width="17.5703125" style="119" customWidth="1"/>
    <col min="12545" max="12546" width="10.42578125" style="119" bestFit="1" customWidth="1"/>
    <col min="12547" max="12547" width="13.28515625" style="119" customWidth="1"/>
    <col min="12548" max="12797" width="9.140625" style="119"/>
    <col min="12798" max="12798" width="15.28515625" style="119" customWidth="1"/>
    <col min="12799" max="12799" width="10.28515625" style="119" customWidth="1"/>
    <col min="12800" max="12800" width="17.5703125" style="119" customWidth="1"/>
    <col min="12801" max="12802" width="10.42578125" style="119" bestFit="1" customWidth="1"/>
    <col min="12803" max="12803" width="13.28515625" style="119" customWidth="1"/>
    <col min="12804" max="13053" width="9.140625" style="119"/>
    <col min="13054" max="13054" width="15.28515625" style="119" customWidth="1"/>
    <col min="13055" max="13055" width="10.28515625" style="119" customWidth="1"/>
    <col min="13056" max="13056" width="17.5703125" style="119" customWidth="1"/>
    <col min="13057" max="13058" width="10.42578125" style="119" bestFit="1" customWidth="1"/>
    <col min="13059" max="13059" width="13.28515625" style="119" customWidth="1"/>
    <col min="13060" max="13309" width="9.140625" style="119"/>
    <col min="13310" max="13310" width="15.28515625" style="119" customWidth="1"/>
    <col min="13311" max="13311" width="10.28515625" style="119" customWidth="1"/>
    <col min="13312" max="13312" width="17.5703125" style="119" customWidth="1"/>
    <col min="13313" max="13314" width="10.42578125" style="119" bestFit="1" customWidth="1"/>
    <col min="13315" max="13315" width="13.28515625" style="119" customWidth="1"/>
    <col min="13316" max="13565" width="9.140625" style="119"/>
    <col min="13566" max="13566" width="15.28515625" style="119" customWidth="1"/>
    <col min="13567" max="13567" width="10.28515625" style="119" customWidth="1"/>
    <col min="13568" max="13568" width="17.5703125" style="119" customWidth="1"/>
    <col min="13569" max="13570" width="10.42578125" style="119" bestFit="1" customWidth="1"/>
    <col min="13571" max="13571" width="13.28515625" style="119" customWidth="1"/>
    <col min="13572" max="13821" width="9.140625" style="119"/>
    <col min="13822" max="13822" width="15.28515625" style="119" customWidth="1"/>
    <col min="13823" max="13823" width="10.28515625" style="119" customWidth="1"/>
    <col min="13824" max="13824" width="17.5703125" style="119" customWidth="1"/>
    <col min="13825" max="13826" width="10.42578125" style="119" bestFit="1" customWidth="1"/>
    <col min="13827" max="13827" width="13.28515625" style="119" customWidth="1"/>
    <col min="13828" max="14077" width="9.140625" style="119"/>
    <col min="14078" max="14078" width="15.28515625" style="119" customWidth="1"/>
    <col min="14079" max="14079" width="10.28515625" style="119" customWidth="1"/>
    <col min="14080" max="14080" width="17.5703125" style="119" customWidth="1"/>
    <col min="14081" max="14082" width="10.42578125" style="119" bestFit="1" customWidth="1"/>
    <col min="14083" max="14083" width="13.28515625" style="119" customWidth="1"/>
    <col min="14084" max="14333" width="9.140625" style="119"/>
    <col min="14334" max="14334" width="15.28515625" style="119" customWidth="1"/>
    <col min="14335" max="14335" width="10.28515625" style="119" customWidth="1"/>
    <col min="14336" max="14336" width="17.5703125" style="119" customWidth="1"/>
    <col min="14337" max="14338" width="10.42578125" style="119" bestFit="1" customWidth="1"/>
    <col min="14339" max="14339" width="13.28515625" style="119" customWidth="1"/>
    <col min="14340" max="14589" width="9.140625" style="119"/>
    <col min="14590" max="14590" width="15.28515625" style="119" customWidth="1"/>
    <col min="14591" max="14591" width="10.28515625" style="119" customWidth="1"/>
    <col min="14592" max="14592" width="17.5703125" style="119" customWidth="1"/>
    <col min="14593" max="14594" width="10.42578125" style="119" bestFit="1" customWidth="1"/>
    <col min="14595" max="14595" width="13.28515625" style="119" customWidth="1"/>
    <col min="14596" max="14845" width="9.140625" style="119"/>
    <col min="14846" max="14846" width="15.28515625" style="119" customWidth="1"/>
    <col min="14847" max="14847" width="10.28515625" style="119" customWidth="1"/>
    <col min="14848" max="14848" width="17.5703125" style="119" customWidth="1"/>
    <col min="14849" max="14850" width="10.42578125" style="119" bestFit="1" customWidth="1"/>
    <col min="14851" max="14851" width="13.28515625" style="119" customWidth="1"/>
    <col min="14852" max="15101" width="9.140625" style="119"/>
    <col min="15102" max="15102" width="15.28515625" style="119" customWidth="1"/>
    <col min="15103" max="15103" width="10.28515625" style="119" customWidth="1"/>
    <col min="15104" max="15104" width="17.5703125" style="119" customWidth="1"/>
    <col min="15105" max="15106" width="10.42578125" style="119" bestFit="1" customWidth="1"/>
    <col min="15107" max="15107" width="13.28515625" style="119" customWidth="1"/>
    <col min="15108" max="15357" width="9.140625" style="119"/>
    <col min="15358" max="15358" width="15.28515625" style="119" customWidth="1"/>
    <col min="15359" max="15359" width="10.28515625" style="119" customWidth="1"/>
    <col min="15360" max="15360" width="17.5703125" style="119" customWidth="1"/>
    <col min="15361" max="15362" width="10.42578125" style="119" bestFit="1" customWidth="1"/>
    <col min="15363" max="15363" width="13.28515625" style="119" customWidth="1"/>
    <col min="15364" max="15613" width="9.140625" style="119"/>
    <col min="15614" max="15614" width="15.28515625" style="119" customWidth="1"/>
    <col min="15615" max="15615" width="10.28515625" style="119" customWidth="1"/>
    <col min="15616" max="15616" width="17.5703125" style="119" customWidth="1"/>
    <col min="15617" max="15618" width="10.42578125" style="119" bestFit="1" customWidth="1"/>
    <col min="15619" max="15619" width="13.28515625" style="119" customWidth="1"/>
    <col min="15620" max="15869" width="9.140625" style="119"/>
    <col min="15870" max="15870" width="15.28515625" style="119" customWidth="1"/>
    <col min="15871" max="15871" width="10.28515625" style="119" customWidth="1"/>
    <col min="15872" max="15872" width="17.5703125" style="119" customWidth="1"/>
    <col min="15873" max="15874" width="10.42578125" style="119" bestFit="1" customWidth="1"/>
    <col min="15875" max="15875" width="13.28515625" style="119" customWidth="1"/>
    <col min="15876" max="16125" width="9.140625" style="119"/>
    <col min="16126" max="16126" width="15.28515625" style="119" customWidth="1"/>
    <col min="16127" max="16127" width="10.28515625" style="119" customWidth="1"/>
    <col min="16128" max="16128" width="17.5703125" style="119" customWidth="1"/>
    <col min="16129" max="16130" width="10.42578125" style="119" bestFit="1" customWidth="1"/>
    <col min="16131" max="16131" width="13.28515625" style="119" customWidth="1"/>
    <col min="16132" max="16384" width="9.140625" style="119"/>
  </cols>
  <sheetData>
    <row r="1" spans="1:5" ht="15" x14ac:dyDescent="0.2">
      <c r="A1" s="116"/>
      <c r="B1" s="117"/>
      <c r="C1" s="118" t="s">
        <v>58</v>
      </c>
      <c r="E1" s="47" t="s">
        <v>59</v>
      </c>
    </row>
    <row r="2" spans="1:5" ht="13.5" x14ac:dyDescent="0.25">
      <c r="A2" s="411">
        <v>2021</v>
      </c>
      <c r="B2" s="120" t="s">
        <v>63</v>
      </c>
      <c r="C2" s="121">
        <v>26058</v>
      </c>
    </row>
    <row r="3" spans="1:5" ht="13.5" x14ac:dyDescent="0.25">
      <c r="A3" s="411"/>
      <c r="B3" s="120" t="s">
        <v>60</v>
      </c>
      <c r="C3" s="121">
        <v>25946</v>
      </c>
    </row>
    <row r="4" spans="1:5" ht="13.5" x14ac:dyDescent="0.25">
      <c r="A4" s="411">
        <v>2022</v>
      </c>
      <c r="B4" s="120" t="s">
        <v>61</v>
      </c>
      <c r="C4" s="121">
        <v>26775</v>
      </c>
    </row>
    <row r="5" spans="1:5" ht="13.5" x14ac:dyDescent="0.25">
      <c r="A5" s="411"/>
      <c r="B5" s="120" t="s">
        <v>62</v>
      </c>
      <c r="C5" s="121">
        <v>29294</v>
      </c>
    </row>
    <row r="6" spans="1:5" ht="13.5" x14ac:dyDescent="0.25">
      <c r="A6" s="411"/>
      <c r="B6" s="120" t="s">
        <v>63</v>
      </c>
      <c r="C6" s="121">
        <v>31028</v>
      </c>
    </row>
    <row r="7" spans="1:5" ht="13.5" x14ac:dyDescent="0.25">
      <c r="A7" s="411"/>
      <c r="B7" s="120" t="s">
        <v>60</v>
      </c>
      <c r="C7" s="121">
        <v>32341</v>
      </c>
    </row>
    <row r="8" spans="1:5" ht="13.5" x14ac:dyDescent="0.25">
      <c r="A8" s="411">
        <v>2023</v>
      </c>
      <c r="B8" s="120" t="s">
        <v>61</v>
      </c>
      <c r="C8" s="121">
        <v>33532</v>
      </c>
    </row>
    <row r="9" spans="1:5" ht="13.5" x14ac:dyDescent="0.25">
      <c r="A9" s="411"/>
      <c r="B9" s="120" t="s">
        <v>62</v>
      </c>
      <c r="C9" s="121">
        <v>35256</v>
      </c>
    </row>
    <row r="10" spans="1:5" ht="13.5" x14ac:dyDescent="0.25">
      <c r="A10" s="411"/>
      <c r="B10" s="120" t="s">
        <v>63</v>
      </c>
      <c r="C10" s="121">
        <v>34864</v>
      </c>
    </row>
    <row r="11" spans="1:5" ht="13.5" x14ac:dyDescent="0.25">
      <c r="A11" s="411"/>
      <c r="B11" s="120" t="s">
        <v>60</v>
      </c>
      <c r="C11" s="121">
        <v>36079</v>
      </c>
    </row>
    <row r="12" spans="1:5" ht="13.5" x14ac:dyDescent="0.25">
      <c r="A12" s="411">
        <v>2024</v>
      </c>
      <c r="B12" s="120" t="s">
        <v>61</v>
      </c>
      <c r="C12" s="121">
        <v>36153</v>
      </c>
    </row>
    <row r="13" spans="1:5" ht="13.5" x14ac:dyDescent="0.25">
      <c r="A13" s="411"/>
      <c r="B13" s="120" t="s">
        <v>62</v>
      </c>
      <c r="C13" s="121">
        <v>36666</v>
      </c>
    </row>
    <row r="14" spans="1:5" ht="14.25" thickBot="1" x14ac:dyDescent="0.3">
      <c r="A14" s="412"/>
      <c r="B14" s="122" t="s">
        <v>63</v>
      </c>
      <c r="C14" s="123">
        <v>37196</v>
      </c>
    </row>
    <row r="15" spans="1:5" x14ac:dyDescent="0.2">
      <c r="A15" s="124"/>
      <c r="C15" s="125"/>
    </row>
    <row r="16" spans="1:5" x14ac:dyDescent="0.2">
      <c r="A16" s="124"/>
      <c r="C16" s="125"/>
    </row>
    <row r="17" spans="1:5" x14ac:dyDescent="0.2">
      <c r="A17" s="124"/>
      <c r="C17" s="125"/>
    </row>
    <row r="18" spans="1:5" x14ac:dyDescent="0.2">
      <c r="A18" s="124"/>
      <c r="C18" s="125"/>
    </row>
    <row r="19" spans="1:5" x14ac:dyDescent="0.2">
      <c r="A19" s="124"/>
      <c r="C19" s="125"/>
    </row>
    <row r="20" spans="1:5" ht="13.5" x14ac:dyDescent="0.25">
      <c r="A20" s="413"/>
      <c r="C20" s="125"/>
      <c r="E20" s="126" t="s">
        <v>64</v>
      </c>
    </row>
    <row r="21" spans="1:5" x14ac:dyDescent="0.2">
      <c r="A21" s="413"/>
    </row>
    <row r="22" spans="1:5" x14ac:dyDescent="0.2">
      <c r="A22" s="413"/>
    </row>
    <row r="23" spans="1:5" x14ac:dyDescent="0.2">
      <c r="A23" s="413"/>
    </row>
  </sheetData>
  <mergeCells count="5">
    <mergeCell ref="A2:A3"/>
    <mergeCell ref="A4:A7"/>
    <mergeCell ref="A8:A11"/>
    <mergeCell ref="A12:A14"/>
    <mergeCell ref="A20:A23"/>
  </mergeCells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3C484-9F89-492A-957B-C7895165E82F}">
  <dimension ref="A1:Z34"/>
  <sheetViews>
    <sheetView workbookViewId="0">
      <selection activeCell="B10" sqref="B10:D11"/>
    </sheetView>
  </sheetViews>
  <sheetFormatPr defaultColWidth="9.140625" defaultRowHeight="12.75" x14ac:dyDescent="0.2"/>
  <cols>
    <col min="1" max="1" width="19.140625" style="149" customWidth="1"/>
    <col min="2" max="4" width="7.5703125" style="149" customWidth="1"/>
    <col min="5" max="5" width="8.85546875" style="149" customWidth="1"/>
    <col min="6" max="12" width="9.140625" style="149"/>
    <col min="13" max="13" width="10.28515625" style="149" customWidth="1"/>
    <col min="14" max="16384" width="9.140625" style="149"/>
  </cols>
  <sheetData>
    <row r="1" spans="1:26" s="146" customFormat="1" ht="15" x14ac:dyDescent="0.25">
      <c r="A1" s="145" t="s">
        <v>80</v>
      </c>
    </row>
    <row r="2" spans="1:26" s="146" customFormat="1" ht="15.75" x14ac:dyDescent="0.3">
      <c r="A2" s="305"/>
      <c r="B2" s="306" t="s">
        <v>200</v>
      </c>
      <c r="C2" s="306" t="s">
        <v>200</v>
      </c>
      <c r="D2" s="306" t="s">
        <v>200</v>
      </c>
      <c r="E2" s="307" t="s">
        <v>81</v>
      </c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</row>
    <row r="3" spans="1:26" ht="15.75" thickBot="1" x14ac:dyDescent="0.3">
      <c r="A3" s="308"/>
      <c r="B3" s="309">
        <v>2022</v>
      </c>
      <c r="C3" s="310" t="s">
        <v>82</v>
      </c>
      <c r="D3" s="310" t="s">
        <v>199</v>
      </c>
      <c r="E3" s="311" t="s">
        <v>83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</row>
    <row r="4" spans="1:26" ht="15" x14ac:dyDescent="0.25">
      <c r="A4" s="312" t="s">
        <v>84</v>
      </c>
      <c r="B4" s="312">
        <f>SUM(B5:B6)</f>
        <v>99</v>
      </c>
      <c r="C4" s="312">
        <f t="shared" ref="C4" si="0">SUM(C5:C6)</f>
        <v>96</v>
      </c>
      <c r="D4" s="312">
        <f>SUM(D5:D6)</f>
        <v>87</v>
      </c>
      <c r="E4" s="313">
        <f>(D4/C4-1)*100</f>
        <v>-9.375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</row>
    <row r="5" spans="1:26" ht="16.5" x14ac:dyDescent="0.3">
      <c r="A5" s="314" t="s">
        <v>85</v>
      </c>
      <c r="B5" s="315">
        <v>11</v>
      </c>
      <c r="C5" s="315">
        <v>11</v>
      </c>
      <c r="D5" s="315">
        <v>11</v>
      </c>
      <c r="E5" s="316">
        <f>(D5/C5-1)*100</f>
        <v>0</v>
      </c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</row>
    <row r="6" spans="1:26" s="146" customFormat="1" ht="16.5" x14ac:dyDescent="0.3">
      <c r="A6" s="314" t="s">
        <v>86</v>
      </c>
      <c r="B6" s="315">
        <v>88</v>
      </c>
      <c r="C6" s="315">
        <v>85</v>
      </c>
      <c r="D6" s="315">
        <v>76</v>
      </c>
      <c r="E6" s="316">
        <f t="shared" ref="E6:E11" si="1">(D6/C6-1)*100</f>
        <v>-10.588235294117643</v>
      </c>
      <c r="F6" s="148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</row>
    <row r="7" spans="1:26" ht="16.5" x14ac:dyDescent="0.3">
      <c r="A7" s="317"/>
      <c r="B7" s="315"/>
      <c r="C7" s="315"/>
      <c r="D7" s="315"/>
      <c r="E7" s="316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</row>
    <row r="8" spans="1:26" ht="16.5" hidden="1" x14ac:dyDescent="0.3">
      <c r="A8" s="315" t="s">
        <v>87</v>
      </c>
      <c r="B8" s="315"/>
      <c r="C8" s="315"/>
      <c r="D8" s="315"/>
      <c r="E8" s="316" t="e">
        <f t="shared" si="1"/>
        <v>#DIV/0!</v>
      </c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</row>
    <row r="9" spans="1:26" ht="15" x14ac:dyDescent="0.25">
      <c r="A9" s="318" t="s">
        <v>88</v>
      </c>
      <c r="B9" s="318">
        <f t="shared" ref="B9:D9" si="2">(B10+B11)</f>
        <v>115</v>
      </c>
      <c r="C9" s="318">
        <f t="shared" si="2"/>
        <v>113</v>
      </c>
      <c r="D9" s="318">
        <f t="shared" si="2"/>
        <v>111</v>
      </c>
      <c r="E9" s="313">
        <f t="shared" si="1"/>
        <v>-1.7699115044247815</v>
      </c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</row>
    <row r="10" spans="1:26" ht="16.5" x14ac:dyDescent="0.3">
      <c r="A10" s="314" t="s">
        <v>89</v>
      </c>
      <c r="B10" s="315">
        <v>57</v>
      </c>
      <c r="C10" s="315">
        <v>56</v>
      </c>
      <c r="D10" s="315">
        <v>56</v>
      </c>
      <c r="E10" s="316">
        <f t="shared" si="1"/>
        <v>0</v>
      </c>
      <c r="F10" s="148"/>
    </row>
    <row r="11" spans="1:26" ht="17.25" thickBot="1" x14ac:dyDescent="0.35">
      <c r="A11" s="319" t="s">
        <v>90</v>
      </c>
      <c r="B11" s="320">
        <v>58</v>
      </c>
      <c r="C11" s="320">
        <v>57</v>
      </c>
      <c r="D11" s="320">
        <v>55</v>
      </c>
      <c r="E11" s="316">
        <f t="shared" si="1"/>
        <v>-3.5087719298245612</v>
      </c>
      <c r="F11" s="148"/>
    </row>
    <row r="12" spans="1:26" ht="15" x14ac:dyDescent="0.25">
      <c r="A12" s="46" t="s">
        <v>91</v>
      </c>
      <c r="B12" s="150"/>
      <c r="C12" s="150"/>
      <c r="D12" s="150"/>
      <c r="E12" s="151"/>
    </row>
    <row r="14" spans="1:26" x14ac:dyDescent="0.2">
      <c r="B14" s="152"/>
      <c r="C14" s="152"/>
      <c r="D14" s="152"/>
      <c r="E14" s="152"/>
    </row>
    <row r="15" spans="1:26" x14ac:dyDescent="0.2">
      <c r="A15" s="153"/>
      <c r="B15" s="153"/>
      <c r="C15" s="153"/>
      <c r="D15" s="153"/>
      <c r="E15" s="153"/>
      <c r="F15" s="153"/>
      <c r="G15" s="153"/>
      <c r="H15" s="153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spans="1:26" ht="13.5" x14ac:dyDescent="0.25">
      <c r="A16" s="155"/>
      <c r="B16" s="156"/>
      <c r="C16" s="156"/>
      <c r="D16" s="156"/>
      <c r="E16" s="156"/>
      <c r="F16" s="156"/>
      <c r="G16" s="156"/>
      <c r="H16" s="156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spans="1:26" ht="15" x14ac:dyDescent="0.3">
      <c r="A17" s="155"/>
      <c r="B17" s="157"/>
      <c r="C17" s="157"/>
      <c r="D17" s="157"/>
      <c r="E17" s="158"/>
      <c r="F17" s="158"/>
      <c r="G17" s="158"/>
      <c r="H17" s="156"/>
      <c r="J17" s="159"/>
      <c r="K17" s="159"/>
      <c r="L17" s="159"/>
      <c r="M17" s="159"/>
      <c r="N17" s="159"/>
      <c r="O17" s="159"/>
      <c r="P17" s="159"/>
      <c r="Q17" s="159"/>
      <c r="R17" s="154"/>
      <c r="S17" s="154"/>
      <c r="T17" s="154"/>
      <c r="U17" s="154"/>
      <c r="V17" s="154"/>
      <c r="W17" s="154"/>
      <c r="X17" s="154"/>
      <c r="Y17" s="154"/>
      <c r="Z17" s="154"/>
    </row>
    <row r="18" spans="1:26" ht="15" x14ac:dyDescent="0.3">
      <c r="A18" s="158"/>
      <c r="B18" s="160"/>
      <c r="C18" s="160"/>
      <c r="D18" s="160"/>
      <c r="E18" s="156"/>
      <c r="F18" s="156"/>
      <c r="G18" s="156"/>
      <c r="H18" s="156"/>
      <c r="J18" s="161"/>
      <c r="K18" s="161"/>
      <c r="L18" s="161"/>
      <c r="M18" s="161"/>
      <c r="N18" s="161"/>
      <c r="O18" s="161"/>
      <c r="P18" s="161"/>
      <c r="Q18" s="161"/>
      <c r="R18" s="154"/>
      <c r="S18" s="154"/>
      <c r="T18" s="154"/>
      <c r="U18" s="154"/>
      <c r="V18" s="154"/>
      <c r="W18" s="154"/>
      <c r="X18" s="154"/>
      <c r="Y18" s="154"/>
      <c r="Z18" s="154"/>
    </row>
    <row r="19" spans="1:26" ht="15" x14ac:dyDescent="0.3">
      <c r="A19" s="158"/>
      <c r="B19" s="160"/>
      <c r="C19" s="160"/>
      <c r="D19" s="160"/>
      <c r="E19" s="156"/>
      <c r="F19" s="156"/>
      <c r="G19" s="156"/>
      <c r="H19" s="156"/>
      <c r="I19" s="146"/>
      <c r="J19" s="154"/>
      <c r="K19" s="154"/>
      <c r="L19" s="154"/>
      <c r="M19" s="154"/>
      <c r="N19" s="154"/>
      <c r="O19" s="154"/>
      <c r="P19" s="154"/>
      <c r="Q19" s="120"/>
      <c r="R19" s="154"/>
      <c r="S19" s="154"/>
      <c r="T19" s="154"/>
      <c r="U19" s="154"/>
      <c r="V19" s="154"/>
      <c r="W19" s="154"/>
      <c r="X19" s="154"/>
      <c r="Y19" s="154"/>
      <c r="Z19" s="154"/>
    </row>
    <row r="20" spans="1:26" ht="15" x14ac:dyDescent="0.3">
      <c r="A20" s="158"/>
      <c r="B20" s="160"/>
      <c r="C20" s="160"/>
      <c r="D20" s="160"/>
      <c r="E20" s="156"/>
      <c r="F20" s="156"/>
      <c r="G20" s="156"/>
      <c r="H20" s="156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spans="1:26" ht="15" x14ac:dyDescent="0.3">
      <c r="A21" s="158"/>
      <c r="B21" s="160"/>
      <c r="C21" s="160"/>
      <c r="D21" s="160"/>
      <c r="E21" s="156"/>
      <c r="F21" s="156"/>
      <c r="G21" s="156"/>
      <c r="H21" s="156"/>
      <c r="I21" s="146"/>
      <c r="J21" s="162"/>
      <c r="K21" s="162"/>
      <c r="L21" s="162"/>
      <c r="M21" s="162"/>
      <c r="N21" s="162"/>
      <c r="O21" s="162"/>
      <c r="P21" s="162"/>
      <c r="Q21" s="162"/>
      <c r="R21" s="154"/>
      <c r="S21" s="154"/>
      <c r="T21" s="154"/>
      <c r="U21" s="154"/>
      <c r="V21" s="154"/>
      <c r="W21" s="154"/>
      <c r="X21" s="154"/>
      <c r="Y21" s="154"/>
      <c r="Z21" s="154"/>
    </row>
    <row r="22" spans="1:26" ht="15" x14ac:dyDescent="0.3">
      <c r="A22" s="158"/>
      <c r="B22" s="160"/>
      <c r="C22" s="160"/>
      <c r="D22" s="160"/>
      <c r="E22" s="156"/>
      <c r="F22" s="156"/>
      <c r="G22" s="156"/>
      <c r="H22" s="156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ht="15" x14ac:dyDescent="0.3">
      <c r="A23" s="158"/>
      <c r="B23" s="160"/>
      <c r="C23" s="160"/>
      <c r="D23" s="160"/>
      <c r="E23" s="156"/>
      <c r="F23" s="156"/>
      <c r="G23" s="156"/>
      <c r="H23" s="156"/>
      <c r="J23" s="154"/>
      <c r="K23" s="154"/>
      <c r="L23" s="154"/>
      <c r="M23" s="154"/>
      <c r="N23" s="154"/>
      <c r="O23" s="414"/>
      <c r="P23" s="414"/>
      <c r="Q23" s="414"/>
      <c r="R23" s="414"/>
      <c r="S23" s="154"/>
      <c r="T23" s="154"/>
      <c r="U23" s="154"/>
      <c r="V23" s="154"/>
      <c r="W23" s="154"/>
      <c r="X23" s="154"/>
      <c r="Y23" s="154"/>
      <c r="Z23" s="154"/>
    </row>
    <row r="24" spans="1:26" ht="15" x14ac:dyDescent="0.3">
      <c r="A24" s="158"/>
      <c r="B24" s="160"/>
      <c r="C24" s="160"/>
      <c r="D24" s="160"/>
      <c r="E24" s="156"/>
      <c r="F24" s="156"/>
      <c r="G24" s="156"/>
      <c r="H24" s="156"/>
      <c r="J24" s="154"/>
      <c r="K24" s="154"/>
      <c r="L24" s="154"/>
      <c r="M24" s="154"/>
      <c r="N24" s="154"/>
      <c r="O24" s="163"/>
      <c r="P24" s="164"/>
      <c r="Q24" s="163"/>
      <c r="R24" s="164"/>
      <c r="S24" s="154"/>
      <c r="T24" s="154"/>
      <c r="U24" s="154"/>
      <c r="V24" s="154"/>
      <c r="W24" s="154"/>
      <c r="X24" s="154"/>
      <c r="Y24" s="154"/>
      <c r="Z24" s="154"/>
    </row>
    <row r="25" spans="1:26" ht="13.5" x14ac:dyDescent="0.25">
      <c r="A25" s="155"/>
      <c r="B25" s="156"/>
      <c r="C25" s="156"/>
      <c r="D25" s="156"/>
      <c r="E25" s="156"/>
      <c r="F25" s="156"/>
      <c r="G25" s="156"/>
      <c r="H25" s="156"/>
      <c r="J25" s="154"/>
      <c r="K25" s="154"/>
      <c r="L25" s="154"/>
      <c r="M25" s="154"/>
      <c r="N25" s="154"/>
      <c r="O25" s="163"/>
      <c r="P25" s="164"/>
      <c r="Q25" s="163"/>
      <c r="R25" s="164"/>
      <c r="S25" s="154"/>
      <c r="T25" s="154"/>
      <c r="U25" s="154"/>
      <c r="V25" s="154"/>
      <c r="W25" s="154"/>
      <c r="X25" s="154"/>
      <c r="Y25" s="154"/>
      <c r="Z25" s="154"/>
    </row>
    <row r="26" spans="1:26" x14ac:dyDescent="0.2">
      <c r="A26" s="156"/>
      <c r="B26" s="156"/>
      <c r="C26" s="156"/>
      <c r="D26" s="156"/>
      <c r="E26" s="156"/>
      <c r="F26" s="156"/>
      <c r="G26" s="156"/>
      <c r="H26" s="156"/>
      <c r="J26" s="154"/>
      <c r="K26" s="154"/>
      <c r="L26" s="154"/>
      <c r="M26" s="154"/>
      <c r="N26" s="154"/>
      <c r="O26" s="163"/>
      <c r="P26" s="164"/>
      <c r="Q26" s="163"/>
      <c r="R26" s="164"/>
      <c r="S26" s="154"/>
      <c r="T26" s="154"/>
      <c r="U26" s="154"/>
      <c r="V26" s="154"/>
      <c r="W26" s="154"/>
      <c r="X26" s="154"/>
      <c r="Y26" s="154"/>
      <c r="Z26" s="154"/>
    </row>
    <row r="27" spans="1:26" ht="15" x14ac:dyDescent="0.3">
      <c r="A27" s="158"/>
      <c r="B27" s="156"/>
      <c r="C27" s="156"/>
      <c r="D27" s="156"/>
      <c r="E27" s="156"/>
      <c r="F27" s="156"/>
      <c r="G27" s="155"/>
      <c r="H27" s="156"/>
      <c r="J27" s="154"/>
      <c r="K27" s="154"/>
      <c r="L27" s="154"/>
      <c r="M27" s="154"/>
      <c r="N27" s="154"/>
      <c r="O27" s="163"/>
      <c r="P27" s="164"/>
      <c r="Q27" s="163"/>
      <c r="R27" s="164"/>
      <c r="S27" s="154"/>
      <c r="T27" s="154"/>
      <c r="U27" s="154"/>
      <c r="V27" s="154"/>
      <c r="W27" s="154"/>
      <c r="X27" s="154"/>
      <c r="Y27" s="154"/>
      <c r="Z27" s="154"/>
    </row>
    <row r="28" spans="1:26" ht="15" x14ac:dyDescent="0.3">
      <c r="A28" s="158"/>
      <c r="B28" s="156"/>
      <c r="C28" s="156"/>
      <c r="D28" s="156"/>
      <c r="E28" s="156"/>
      <c r="F28" s="156"/>
      <c r="G28" s="156"/>
      <c r="H28" s="156"/>
      <c r="J28" s="154"/>
      <c r="K28" s="154"/>
      <c r="L28" s="154"/>
      <c r="M28" s="154"/>
      <c r="N28" s="154"/>
      <c r="O28" s="163"/>
      <c r="P28" s="164"/>
      <c r="Q28" s="163"/>
      <c r="R28" s="164"/>
      <c r="S28" s="154"/>
      <c r="T28" s="154"/>
      <c r="U28" s="154"/>
      <c r="V28" s="154"/>
      <c r="W28" s="154"/>
      <c r="X28" s="154"/>
      <c r="Y28" s="154"/>
      <c r="Z28" s="154"/>
    </row>
    <row r="29" spans="1:26" ht="15" x14ac:dyDescent="0.3">
      <c r="A29" s="158"/>
      <c r="B29" s="156"/>
      <c r="C29" s="156"/>
      <c r="D29" s="156"/>
      <c r="E29" s="156"/>
      <c r="F29" s="156"/>
      <c r="G29" s="156"/>
      <c r="H29" s="156"/>
      <c r="O29" s="163"/>
      <c r="P29" s="165"/>
      <c r="Q29" s="163"/>
      <c r="R29" s="165"/>
    </row>
    <row r="30" spans="1:26" ht="15" x14ac:dyDescent="0.3">
      <c r="A30" s="158"/>
      <c r="B30" s="156"/>
      <c r="C30" s="156"/>
      <c r="D30" s="156"/>
      <c r="E30" s="156"/>
      <c r="F30" s="156"/>
      <c r="G30" s="156"/>
      <c r="H30" s="156"/>
      <c r="O30" s="163"/>
      <c r="P30" s="165"/>
      <c r="Q30" s="163"/>
      <c r="R30" s="165"/>
    </row>
    <row r="31" spans="1:26" ht="15" x14ac:dyDescent="0.3">
      <c r="A31" s="158"/>
      <c r="B31" s="156"/>
      <c r="C31" s="156"/>
      <c r="D31" s="156"/>
      <c r="E31" s="156"/>
      <c r="F31" s="156"/>
      <c r="G31" s="156"/>
      <c r="H31" s="156"/>
      <c r="N31" s="146"/>
      <c r="O31" s="166"/>
      <c r="P31" s="167"/>
      <c r="Q31" s="166"/>
      <c r="R31" s="167"/>
    </row>
    <row r="32" spans="1:26" ht="15" x14ac:dyDescent="0.3">
      <c r="A32" s="158"/>
      <c r="B32" s="156"/>
      <c r="C32" s="156"/>
      <c r="D32" s="156"/>
      <c r="E32" s="156"/>
      <c r="F32" s="156"/>
      <c r="G32" s="156"/>
      <c r="H32" s="156"/>
    </row>
    <row r="33" spans="1:8" ht="15" x14ac:dyDescent="0.3">
      <c r="A33" s="158"/>
      <c r="B33" s="156"/>
      <c r="C33" s="156"/>
      <c r="D33" s="156"/>
      <c r="E33" s="156"/>
      <c r="F33" s="156"/>
      <c r="G33" s="156"/>
      <c r="H33" s="156"/>
    </row>
    <row r="34" spans="1:8" x14ac:dyDescent="0.2">
      <c r="A34" s="156"/>
      <c r="B34" s="156"/>
      <c r="C34" s="156"/>
      <c r="D34" s="156"/>
      <c r="E34" s="156"/>
      <c r="F34" s="156"/>
      <c r="G34" s="156"/>
      <c r="H34" s="156"/>
    </row>
  </sheetData>
  <mergeCells count="2">
    <mergeCell ref="O23:P23"/>
    <mergeCell ref="Q23:R23"/>
  </mergeCells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C30BB-13BC-48FA-AEA8-ED27A66A8C4D}">
  <dimension ref="A1:P36"/>
  <sheetViews>
    <sheetView workbookViewId="0">
      <selection activeCell="I16" sqref="I16"/>
    </sheetView>
  </sheetViews>
  <sheetFormatPr defaultColWidth="9.140625" defaultRowHeight="12.75" x14ac:dyDescent="0.2"/>
  <cols>
    <col min="1" max="1" width="31" style="149" customWidth="1"/>
    <col min="2" max="4" width="9.28515625" style="149" bestFit="1" customWidth="1"/>
    <col min="5" max="5" width="6.140625" style="149" bestFit="1" customWidth="1"/>
    <col min="6" max="6" width="9.140625" style="149"/>
    <col min="7" max="7" width="10.28515625" style="149" customWidth="1"/>
    <col min="8" max="16384" width="9.140625" style="149"/>
  </cols>
  <sheetData>
    <row r="1" spans="1:13" ht="13.5" thickBot="1" x14ac:dyDescent="0.25"/>
    <row r="2" spans="1:13" s="146" customFormat="1" ht="16.5" x14ac:dyDescent="0.3">
      <c r="A2" s="168"/>
      <c r="B2" s="415">
        <v>2023</v>
      </c>
      <c r="C2" s="416"/>
      <c r="D2" s="417">
        <v>2024</v>
      </c>
      <c r="E2" s="418"/>
    </row>
    <row r="3" spans="1:13" ht="16.5" x14ac:dyDescent="0.3">
      <c r="A3" s="169" t="s">
        <v>92</v>
      </c>
      <c r="B3" s="170">
        <v>24</v>
      </c>
      <c r="C3" s="171">
        <f t="shared" ref="C3:C10" si="0">B3/B$10*100</f>
        <v>25</v>
      </c>
      <c r="D3" s="172">
        <v>24</v>
      </c>
      <c r="E3" s="173">
        <f t="shared" ref="E3:E10" si="1">D3/D$10*100</f>
        <v>27.586206896551722</v>
      </c>
      <c r="F3" s="159"/>
      <c r="G3" s="159"/>
      <c r="H3" s="159"/>
      <c r="I3" s="159"/>
      <c r="J3" s="174"/>
      <c r="K3" s="174"/>
      <c r="L3" s="154"/>
      <c r="M3" s="154"/>
    </row>
    <row r="4" spans="1:13" s="146" customFormat="1" ht="16.5" x14ac:dyDescent="0.3">
      <c r="A4" s="169" t="s">
        <v>93</v>
      </c>
      <c r="B4" s="172">
        <v>19</v>
      </c>
      <c r="C4" s="175">
        <f t="shared" si="0"/>
        <v>19.791666666666664</v>
      </c>
      <c r="D4" s="172">
        <v>16</v>
      </c>
      <c r="E4" s="175">
        <f t="shared" si="1"/>
        <v>18.390804597701148</v>
      </c>
      <c r="F4" s="161"/>
      <c r="G4" s="161"/>
      <c r="H4" s="161"/>
      <c r="I4" s="161"/>
      <c r="J4" s="176"/>
      <c r="K4" s="176"/>
      <c r="L4" s="120"/>
      <c r="M4" s="120"/>
    </row>
    <row r="5" spans="1:13" ht="16.5" x14ac:dyDescent="0.3">
      <c r="A5" s="169" t="s">
        <v>94</v>
      </c>
      <c r="B5" s="172">
        <v>10</v>
      </c>
      <c r="C5" s="175">
        <f t="shared" si="0"/>
        <v>10.416666666666668</v>
      </c>
      <c r="D5" s="172">
        <v>8</v>
      </c>
      <c r="E5" s="175">
        <f t="shared" si="1"/>
        <v>9.1954022988505741</v>
      </c>
      <c r="F5" s="154"/>
      <c r="G5" s="154"/>
      <c r="H5" s="154"/>
      <c r="I5" s="120"/>
      <c r="J5" s="174"/>
      <c r="K5" s="174"/>
      <c r="L5" s="154"/>
      <c r="M5" s="154"/>
    </row>
    <row r="6" spans="1:13" ht="16.5" x14ac:dyDescent="0.3">
      <c r="A6" s="169" t="s">
        <v>95</v>
      </c>
      <c r="B6" s="172">
        <v>16</v>
      </c>
      <c r="C6" s="175">
        <f t="shared" si="0"/>
        <v>16.666666666666664</v>
      </c>
      <c r="D6" s="172">
        <v>16</v>
      </c>
      <c r="E6" s="175">
        <f t="shared" si="1"/>
        <v>18.390804597701148</v>
      </c>
      <c r="F6" s="154"/>
      <c r="G6" s="154"/>
      <c r="H6" s="154"/>
      <c r="I6" s="154"/>
      <c r="J6" s="174"/>
      <c r="K6" s="174"/>
      <c r="L6" s="154"/>
      <c r="M6" s="154"/>
    </row>
    <row r="7" spans="1:13" ht="16.5" x14ac:dyDescent="0.3">
      <c r="A7" s="169" t="s">
        <v>96</v>
      </c>
      <c r="B7" s="172">
        <v>13</v>
      </c>
      <c r="C7" s="175">
        <f t="shared" si="0"/>
        <v>13.541666666666666</v>
      </c>
      <c r="D7" s="172">
        <v>11</v>
      </c>
      <c r="E7" s="175">
        <f t="shared" si="1"/>
        <v>12.643678160919542</v>
      </c>
      <c r="F7" s="162"/>
      <c r="G7" s="162"/>
      <c r="H7" s="162"/>
      <c r="I7" s="162"/>
      <c r="J7" s="174"/>
      <c r="K7" s="174"/>
      <c r="L7" s="154"/>
      <c r="M7" s="154"/>
    </row>
    <row r="8" spans="1:13" s="146" customFormat="1" ht="16.5" x14ac:dyDescent="0.3">
      <c r="A8" s="169" t="s">
        <v>97</v>
      </c>
      <c r="B8" s="172">
        <v>12</v>
      </c>
      <c r="C8" s="175">
        <f t="shared" si="0"/>
        <v>12.5</v>
      </c>
      <c r="D8" s="172">
        <v>10</v>
      </c>
      <c r="E8" s="175">
        <f t="shared" si="1"/>
        <v>11.494252873563218</v>
      </c>
      <c r="F8" s="176"/>
      <c r="G8" s="176"/>
      <c r="H8" s="176"/>
      <c r="I8" s="176"/>
      <c r="J8" s="176"/>
      <c r="K8" s="176"/>
      <c r="L8" s="120"/>
      <c r="M8" s="120"/>
    </row>
    <row r="9" spans="1:13" ht="16.5" x14ac:dyDescent="0.3">
      <c r="A9" s="177" t="s">
        <v>98</v>
      </c>
      <c r="B9" s="178">
        <v>2</v>
      </c>
      <c r="C9" s="179">
        <f t="shared" si="0"/>
        <v>2.083333333333333</v>
      </c>
      <c r="D9" s="180">
        <v>2</v>
      </c>
      <c r="E9" s="179">
        <f t="shared" si="1"/>
        <v>2.2988505747126435</v>
      </c>
      <c r="F9" s="174"/>
      <c r="G9" s="174"/>
      <c r="H9" s="174"/>
      <c r="I9" s="174"/>
      <c r="J9" s="174"/>
      <c r="K9" s="174"/>
      <c r="L9" s="154"/>
      <c r="M9" s="154"/>
    </row>
    <row r="10" spans="1:13" ht="13.5" customHeight="1" thickBot="1" x14ac:dyDescent="0.3">
      <c r="A10" s="181" t="s">
        <v>40</v>
      </c>
      <c r="B10" s="182">
        <f>SUM(B3:B9)</f>
        <v>96</v>
      </c>
      <c r="C10" s="183">
        <f t="shared" si="0"/>
        <v>100</v>
      </c>
      <c r="D10" s="182">
        <f>SUM(D3:D9)</f>
        <v>87</v>
      </c>
      <c r="E10" s="183">
        <f t="shared" si="1"/>
        <v>100</v>
      </c>
      <c r="F10" s="174"/>
      <c r="G10" s="174"/>
      <c r="H10" s="174"/>
      <c r="I10" s="174"/>
      <c r="J10" s="174"/>
      <c r="K10" s="174"/>
      <c r="L10" s="154"/>
      <c r="M10" s="154"/>
    </row>
    <row r="11" spans="1:13" ht="16.5" x14ac:dyDescent="0.3">
      <c r="A11" s="184"/>
      <c r="B11" s="184"/>
      <c r="C11" s="184"/>
      <c r="D11" s="184"/>
      <c r="E11" s="184"/>
      <c r="F11" s="154"/>
      <c r="G11" s="154"/>
      <c r="H11" s="154"/>
      <c r="I11" s="154"/>
      <c r="J11" s="154"/>
      <c r="K11" s="154"/>
      <c r="L11" s="154"/>
      <c r="M11" s="154"/>
    </row>
    <row r="12" spans="1:13" ht="16.5" x14ac:dyDescent="0.3">
      <c r="A12" s="185" t="s">
        <v>201</v>
      </c>
      <c r="B12" s="184"/>
      <c r="C12" s="184"/>
      <c r="D12" s="184"/>
      <c r="E12" s="184"/>
      <c r="F12" s="154"/>
      <c r="G12" s="154"/>
      <c r="H12" s="154"/>
      <c r="I12" s="154"/>
      <c r="J12" s="154"/>
      <c r="K12" s="154"/>
      <c r="L12" s="154"/>
      <c r="M12" s="154"/>
    </row>
    <row r="13" spans="1:13" x14ac:dyDescent="0.2">
      <c r="A13" s="154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</row>
    <row r="16" spans="1:13" x14ac:dyDescent="0.2">
      <c r="A16" s="153"/>
      <c r="B16" s="153"/>
    </row>
    <row r="17" spans="1:16" x14ac:dyDescent="0.2">
      <c r="A17" s="156"/>
      <c r="B17" s="156"/>
    </row>
    <row r="18" spans="1:16" ht="15" x14ac:dyDescent="0.3">
      <c r="A18" s="158"/>
      <c r="B18" s="156"/>
      <c r="P18" s="154"/>
    </row>
    <row r="19" spans="1:16" x14ac:dyDescent="0.2">
      <c r="A19" s="156"/>
      <c r="B19" s="156"/>
    </row>
    <row r="20" spans="1:16" x14ac:dyDescent="0.2">
      <c r="A20" s="156"/>
      <c r="B20" s="156"/>
    </row>
    <row r="21" spans="1:16" x14ac:dyDescent="0.2">
      <c r="A21" s="156"/>
      <c r="B21" s="156"/>
    </row>
    <row r="22" spans="1:16" x14ac:dyDescent="0.2">
      <c r="A22" s="156"/>
      <c r="B22" s="156"/>
    </row>
    <row r="23" spans="1:16" x14ac:dyDescent="0.2">
      <c r="A23" s="156"/>
      <c r="B23" s="156"/>
    </row>
    <row r="24" spans="1:16" x14ac:dyDescent="0.2">
      <c r="A24" s="156"/>
      <c r="B24" s="156"/>
    </row>
    <row r="25" spans="1:16" x14ac:dyDescent="0.2">
      <c r="A25" s="156"/>
      <c r="B25" s="156"/>
    </row>
    <row r="26" spans="1:16" x14ac:dyDescent="0.2">
      <c r="A26" s="156"/>
      <c r="B26" s="156"/>
    </row>
    <row r="27" spans="1:16" x14ac:dyDescent="0.2">
      <c r="A27" s="156"/>
      <c r="B27" s="156"/>
    </row>
    <row r="28" spans="1:16" ht="13.5" x14ac:dyDescent="0.25">
      <c r="A28" s="155"/>
      <c r="B28" s="156"/>
    </row>
    <row r="29" spans="1:16" x14ac:dyDescent="0.2">
      <c r="A29" s="156"/>
      <c r="B29" s="156"/>
    </row>
    <row r="30" spans="1:16" x14ac:dyDescent="0.2">
      <c r="A30" s="156"/>
      <c r="B30" s="156"/>
    </row>
    <row r="31" spans="1:16" ht="13.5" x14ac:dyDescent="0.25">
      <c r="A31" s="155" t="s">
        <v>91</v>
      </c>
      <c r="B31" s="156"/>
      <c r="F31" s="154"/>
    </row>
    <row r="32" spans="1:16" x14ac:dyDescent="0.2">
      <c r="A32" s="156"/>
      <c r="B32" s="156"/>
      <c r="F32" s="154"/>
    </row>
    <row r="33" spans="1:6" x14ac:dyDescent="0.2">
      <c r="A33" s="156"/>
      <c r="B33" s="156"/>
      <c r="F33" s="154"/>
    </row>
    <row r="34" spans="1:6" x14ac:dyDescent="0.2">
      <c r="A34" s="156"/>
      <c r="B34" s="156"/>
      <c r="F34" s="154"/>
    </row>
    <row r="35" spans="1:6" x14ac:dyDescent="0.2">
      <c r="A35" s="156"/>
      <c r="B35" s="156"/>
      <c r="F35" s="154"/>
    </row>
    <row r="36" spans="1:6" x14ac:dyDescent="0.2">
      <c r="F36" s="154"/>
    </row>
  </sheetData>
  <mergeCells count="2">
    <mergeCell ref="B2:C2"/>
    <mergeCell ref="D2:E2"/>
  </mergeCells>
  <pageMargins left="0.75" right="0.75" top="1" bottom="1" header="0.5" footer="0.5"/>
  <pageSetup orientation="portrait" r:id="rId1"/>
  <headerFooter alignWithMargins="0"/>
  <ignoredErrors>
    <ignoredError sqref="B10:E10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1F344-1989-443B-83D4-3BF0E0DF64C7}">
  <dimension ref="A1:E32"/>
  <sheetViews>
    <sheetView workbookViewId="0">
      <selection activeCell="D4" sqref="D4"/>
    </sheetView>
  </sheetViews>
  <sheetFormatPr defaultColWidth="9.28515625" defaultRowHeight="13.5" x14ac:dyDescent="0.25"/>
  <cols>
    <col min="1" max="1" width="19.28515625" style="148" customWidth="1"/>
    <col min="2" max="16384" width="9.28515625" style="148"/>
  </cols>
  <sheetData>
    <row r="1" spans="1:5" ht="15" x14ac:dyDescent="0.25">
      <c r="A1" s="145" t="s">
        <v>99</v>
      </c>
    </row>
    <row r="2" spans="1:5" ht="15" x14ac:dyDescent="0.25">
      <c r="A2" s="327"/>
      <c r="B2" s="328" t="s">
        <v>200</v>
      </c>
      <c r="C2" s="328" t="s">
        <v>200</v>
      </c>
      <c r="D2" s="328" t="s">
        <v>200</v>
      </c>
      <c r="E2" s="327" t="s">
        <v>100</v>
      </c>
    </row>
    <row r="3" spans="1:5" ht="17.25" thickBot="1" x14ac:dyDescent="0.35">
      <c r="A3" s="329"/>
      <c r="B3" s="330">
        <v>2022</v>
      </c>
      <c r="C3" s="330">
        <v>2023</v>
      </c>
      <c r="D3" s="330">
        <v>2024</v>
      </c>
      <c r="E3" s="309" t="s">
        <v>83</v>
      </c>
    </row>
    <row r="4" spans="1:5" ht="16.5" x14ac:dyDescent="0.3">
      <c r="A4" s="321" t="s">
        <v>101</v>
      </c>
      <c r="B4" s="322">
        <v>25</v>
      </c>
      <c r="C4" s="322">
        <v>27</v>
      </c>
      <c r="D4" s="322">
        <v>24</v>
      </c>
      <c r="E4" s="316">
        <f>(D4/C4-1)*100</f>
        <v>-11.111111111111116</v>
      </c>
    </row>
    <row r="5" spans="1:5" ht="16.5" x14ac:dyDescent="0.3">
      <c r="A5" s="321" t="s">
        <v>102</v>
      </c>
      <c r="B5" s="323">
        <f t="shared" ref="B5:D5" si="0">SUM(B6:B8)</f>
        <v>664</v>
      </c>
      <c r="C5" s="323">
        <f t="shared" si="0"/>
        <v>675</v>
      </c>
      <c r="D5" s="323">
        <f t="shared" si="0"/>
        <v>700</v>
      </c>
      <c r="E5" s="316">
        <f t="shared" ref="E5:E6" si="1">(D5/C5-1)*100</f>
        <v>3.7037037037036979</v>
      </c>
    </row>
    <row r="6" spans="1:5" ht="16.5" x14ac:dyDescent="0.3">
      <c r="A6" s="324" t="s">
        <v>103</v>
      </c>
      <c r="B6" s="322">
        <v>637</v>
      </c>
      <c r="C6" s="322">
        <v>649</v>
      </c>
      <c r="D6" s="322">
        <v>673</v>
      </c>
      <c r="E6" s="316">
        <f t="shared" si="1"/>
        <v>3.6979969183358996</v>
      </c>
    </row>
    <row r="7" spans="1:5" ht="16.5" x14ac:dyDescent="0.3">
      <c r="A7" s="324" t="s">
        <v>104</v>
      </c>
      <c r="B7" s="322">
        <v>21</v>
      </c>
      <c r="C7" s="322">
        <v>18</v>
      </c>
      <c r="D7" s="322">
        <v>18</v>
      </c>
      <c r="E7" s="316">
        <f>(D7/C7-1)*100</f>
        <v>0</v>
      </c>
    </row>
    <row r="8" spans="1:5" ht="16.5" x14ac:dyDescent="0.3">
      <c r="A8" s="324" t="s">
        <v>105</v>
      </c>
      <c r="B8" s="322">
        <v>6</v>
      </c>
      <c r="C8" s="322">
        <v>8</v>
      </c>
      <c r="D8" s="322">
        <v>9</v>
      </c>
      <c r="E8" s="316">
        <f>(D8/C8-1)*100</f>
        <v>12.5</v>
      </c>
    </row>
    <row r="9" spans="1:5" ht="15.75" thickBot="1" x14ac:dyDescent="0.3">
      <c r="A9" s="325" t="s">
        <v>106</v>
      </c>
      <c r="B9" s="325">
        <f t="shared" ref="B9:D9" si="2">B4+B5</f>
        <v>689</v>
      </c>
      <c r="C9" s="325">
        <f t="shared" si="2"/>
        <v>702</v>
      </c>
      <c r="D9" s="325">
        <f t="shared" si="2"/>
        <v>724</v>
      </c>
      <c r="E9" s="326">
        <f>(D9/C9-1)*100</f>
        <v>3.1339031339031376</v>
      </c>
    </row>
    <row r="10" spans="1:5" s="186" customFormat="1" x14ac:dyDescent="0.25">
      <c r="A10" s="148" t="s">
        <v>107</v>
      </c>
    </row>
    <row r="11" spans="1:5" x14ac:dyDescent="0.25">
      <c r="A11" s="187" t="s">
        <v>108</v>
      </c>
    </row>
    <row r="12" spans="1:5" x14ac:dyDescent="0.25">
      <c r="A12" s="148" t="s">
        <v>109</v>
      </c>
    </row>
    <row r="13" spans="1:5" x14ac:dyDescent="0.25">
      <c r="A13" s="148" t="s">
        <v>91</v>
      </c>
    </row>
    <row r="28" ht="16.5" customHeight="1" x14ac:dyDescent="0.25"/>
    <row r="29" ht="15.75" customHeight="1" x14ac:dyDescent="0.25"/>
    <row r="30" ht="15.75" customHeight="1" x14ac:dyDescent="0.25"/>
    <row r="31" ht="15.75" customHeight="1" x14ac:dyDescent="0.25"/>
    <row r="32" ht="16.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F8A3C-0434-418B-8FDA-D1BB8B8C07E9}">
  <dimension ref="A1:E11"/>
  <sheetViews>
    <sheetView workbookViewId="0">
      <selection activeCell="B4" sqref="B4:C9"/>
    </sheetView>
  </sheetViews>
  <sheetFormatPr defaultColWidth="9.28515625" defaultRowHeight="13.5" x14ac:dyDescent="0.25"/>
  <cols>
    <col min="1" max="1" width="25.42578125" style="148" customWidth="1"/>
    <col min="2" max="3" width="8" style="148" customWidth="1"/>
    <col min="4" max="4" width="8.28515625" style="148" customWidth="1"/>
    <col min="5" max="5" width="11.7109375" style="148" customWidth="1"/>
    <col min="6" max="16384" width="9.28515625" style="148"/>
  </cols>
  <sheetData>
    <row r="1" spans="1:5" ht="15" x14ac:dyDescent="0.25">
      <c r="A1" s="188" t="s">
        <v>202</v>
      </c>
    </row>
    <row r="2" spans="1:5" ht="15" x14ac:dyDescent="0.25">
      <c r="A2" s="331"/>
      <c r="B2" s="332"/>
      <c r="C2" s="332"/>
      <c r="D2" s="328" t="s">
        <v>100</v>
      </c>
      <c r="E2" s="333" t="s">
        <v>100</v>
      </c>
    </row>
    <row r="3" spans="1:5" ht="15.75" thickBot="1" x14ac:dyDescent="0.3">
      <c r="A3" s="334"/>
      <c r="B3" s="335">
        <v>45078</v>
      </c>
      <c r="C3" s="335">
        <v>45445</v>
      </c>
      <c r="D3" s="335" t="s">
        <v>83</v>
      </c>
      <c r="E3" s="330" t="s">
        <v>110</v>
      </c>
    </row>
    <row r="4" spans="1:5" ht="16.5" x14ac:dyDescent="0.3">
      <c r="A4" s="336" t="s">
        <v>111</v>
      </c>
      <c r="B4" s="315">
        <v>190</v>
      </c>
      <c r="C4" s="315">
        <v>188</v>
      </c>
      <c r="D4" s="316">
        <f>(C4/B4-1)*100</f>
        <v>-1.0526315789473717</v>
      </c>
      <c r="E4" s="337">
        <f>(C4/$C$10)*100</f>
        <v>27.68777614138439</v>
      </c>
    </row>
    <row r="5" spans="1:5" ht="16.5" x14ac:dyDescent="0.3">
      <c r="A5" s="338" t="s">
        <v>112</v>
      </c>
      <c r="B5" s="315">
        <v>150</v>
      </c>
      <c r="C5" s="315">
        <v>154</v>
      </c>
      <c r="D5" s="316">
        <f t="shared" ref="D5:D9" si="0">(C5/B5-1)*100</f>
        <v>2.6666666666666616</v>
      </c>
      <c r="E5" s="337">
        <f t="shared" ref="E5:E9" si="1">(C5/$C$10)*100</f>
        <v>22.680412371134022</v>
      </c>
    </row>
    <row r="6" spans="1:5" ht="16.5" x14ac:dyDescent="0.3">
      <c r="A6" s="338" t="s">
        <v>113</v>
      </c>
      <c r="B6" s="315">
        <v>72</v>
      </c>
      <c r="C6" s="315">
        <v>71</v>
      </c>
      <c r="D6" s="316">
        <f t="shared" si="0"/>
        <v>-1.388888888888884</v>
      </c>
      <c r="E6" s="337">
        <f t="shared" si="1"/>
        <v>10.456553755522828</v>
      </c>
    </row>
    <row r="7" spans="1:5" ht="16.5" x14ac:dyDescent="0.3">
      <c r="A7" s="315" t="s">
        <v>114</v>
      </c>
      <c r="B7" s="315">
        <v>92</v>
      </c>
      <c r="C7" s="315">
        <v>103</v>
      </c>
      <c r="D7" s="316">
        <f t="shared" si="0"/>
        <v>11.956521739130444</v>
      </c>
      <c r="E7" s="337">
        <f t="shared" si="1"/>
        <v>15.169366715758468</v>
      </c>
    </row>
    <row r="8" spans="1:5" ht="16.5" x14ac:dyDescent="0.3">
      <c r="A8" s="338" t="s">
        <v>115</v>
      </c>
      <c r="B8" s="315">
        <v>58</v>
      </c>
      <c r="C8" s="315">
        <v>55</v>
      </c>
      <c r="D8" s="316">
        <f t="shared" si="0"/>
        <v>-5.1724137931034475</v>
      </c>
      <c r="E8" s="337">
        <f t="shared" si="1"/>
        <v>8.100147275405007</v>
      </c>
    </row>
    <row r="9" spans="1:5" ht="16.5" x14ac:dyDescent="0.3">
      <c r="A9" s="338" t="s">
        <v>116</v>
      </c>
      <c r="B9" s="339">
        <v>113</v>
      </c>
      <c r="C9" s="339">
        <v>129</v>
      </c>
      <c r="D9" s="340">
        <f t="shared" si="0"/>
        <v>14.159292035398231</v>
      </c>
      <c r="E9" s="337">
        <f t="shared" si="1"/>
        <v>18.998527245949926</v>
      </c>
    </row>
    <row r="10" spans="1:5" ht="15.75" thickBot="1" x14ac:dyDescent="0.3">
      <c r="A10" s="341" t="s">
        <v>40</v>
      </c>
      <c r="B10" s="342">
        <v>668</v>
      </c>
      <c r="C10" s="342">
        <v>679</v>
      </c>
      <c r="D10" s="343">
        <f>(C10/B10-1)*100</f>
        <v>1.646706586826352</v>
      </c>
      <c r="E10" s="344">
        <f>SUM(E4:E9)</f>
        <v>103.09278350515464</v>
      </c>
    </row>
    <row r="11" spans="1:5" x14ac:dyDescent="0.25">
      <c r="A11" s="148" t="s">
        <v>91</v>
      </c>
    </row>
  </sheetData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A5D7-FB13-4960-967C-5EB5E7791A84}">
  <dimension ref="A1:L25"/>
  <sheetViews>
    <sheetView tabSelected="1" zoomScale="120" zoomScaleNormal="120" workbookViewId="0">
      <selection activeCell="A6" sqref="A6:A7"/>
    </sheetView>
  </sheetViews>
  <sheetFormatPr defaultColWidth="9.28515625" defaultRowHeight="16.5" x14ac:dyDescent="0.3"/>
  <cols>
    <col min="1" max="2" width="9.28515625" style="195"/>
    <col min="3" max="3" width="11.42578125" style="195" customWidth="1"/>
    <col min="4" max="4" width="8.42578125" style="195" customWidth="1"/>
    <col min="5" max="5" width="14.7109375" style="195" customWidth="1"/>
    <col min="6" max="9" width="9.28515625" style="195"/>
    <col min="10" max="10" width="14.28515625" style="195" bestFit="1" customWidth="1"/>
    <col min="11" max="16384" width="9.28515625" style="195"/>
  </cols>
  <sheetData>
    <row r="1" spans="1:12" ht="17.25" thickBot="1" x14ac:dyDescent="0.35">
      <c r="A1" s="189"/>
      <c r="B1" s="190"/>
      <c r="C1" s="191" t="s">
        <v>117</v>
      </c>
      <c r="D1" s="191" t="s">
        <v>118</v>
      </c>
      <c r="E1" s="191" t="s">
        <v>119</v>
      </c>
      <c r="F1" s="191" t="s">
        <v>120</v>
      </c>
      <c r="G1" s="192" t="s">
        <v>121</v>
      </c>
      <c r="H1" s="192" t="s">
        <v>122</v>
      </c>
      <c r="I1" s="191" t="s">
        <v>123</v>
      </c>
      <c r="J1" s="193" t="s">
        <v>106</v>
      </c>
      <c r="K1" s="194"/>
      <c r="L1" s="195" t="s">
        <v>106</v>
      </c>
    </row>
    <row r="2" spans="1:12" x14ac:dyDescent="0.3">
      <c r="A2" s="419">
        <v>2023</v>
      </c>
      <c r="B2" s="196" t="s">
        <v>126</v>
      </c>
      <c r="C2" s="197">
        <v>8769</v>
      </c>
      <c r="D2" s="197">
        <v>3215</v>
      </c>
      <c r="E2" s="197">
        <v>287</v>
      </c>
      <c r="F2" s="197">
        <v>52</v>
      </c>
      <c r="G2" s="197">
        <v>640</v>
      </c>
      <c r="H2" s="197">
        <f>C2+E2+F2+G2</f>
        <v>9748</v>
      </c>
      <c r="I2" s="198">
        <v>16129</v>
      </c>
      <c r="J2" s="199">
        <f>+I2+H2+D2</f>
        <v>29092</v>
      </c>
      <c r="L2" s="195">
        <v>29092</v>
      </c>
    </row>
    <row r="3" spans="1:12" x14ac:dyDescent="0.3">
      <c r="A3" s="419"/>
      <c r="B3" s="196" t="s">
        <v>127</v>
      </c>
      <c r="C3" s="197">
        <v>8804</v>
      </c>
      <c r="D3" s="197">
        <v>3215</v>
      </c>
      <c r="E3" s="197">
        <v>287</v>
      </c>
      <c r="F3" s="197">
        <v>52</v>
      </c>
      <c r="G3" s="197">
        <v>637</v>
      </c>
      <c r="H3" s="197">
        <f t="shared" ref="H3:H5" si="0">C3+E3+F3+G3</f>
        <v>9780</v>
      </c>
      <c r="I3" s="198">
        <v>16391</v>
      </c>
      <c r="J3" s="199">
        <f t="shared" ref="J3:J7" si="1">+I3+H3+D3</f>
        <v>29386</v>
      </c>
      <c r="L3" s="195">
        <v>29386</v>
      </c>
    </row>
    <row r="4" spans="1:12" x14ac:dyDescent="0.3">
      <c r="A4" s="419"/>
      <c r="B4" s="196" t="s">
        <v>124</v>
      </c>
      <c r="C4" s="197">
        <v>8833</v>
      </c>
      <c r="D4" s="197">
        <v>3208</v>
      </c>
      <c r="E4" s="197">
        <v>283</v>
      </c>
      <c r="F4" s="197">
        <v>52</v>
      </c>
      <c r="G4" s="197">
        <v>632</v>
      </c>
      <c r="H4" s="197">
        <f t="shared" si="0"/>
        <v>9800</v>
      </c>
      <c r="I4" s="198">
        <v>16530</v>
      </c>
      <c r="J4" s="199">
        <f t="shared" si="1"/>
        <v>29538</v>
      </c>
      <c r="L4" s="195">
        <v>29538</v>
      </c>
    </row>
    <row r="5" spans="1:12" x14ac:dyDescent="0.3">
      <c r="A5" s="419"/>
      <c r="B5" s="196" t="s">
        <v>125</v>
      </c>
      <c r="C5" s="197">
        <v>8681</v>
      </c>
      <c r="D5" s="197">
        <v>3175</v>
      </c>
      <c r="E5" s="197">
        <v>269</v>
      </c>
      <c r="F5" s="197">
        <v>50</v>
      </c>
      <c r="G5" s="197">
        <v>627</v>
      </c>
      <c r="H5" s="197">
        <f t="shared" si="0"/>
        <v>9627</v>
      </c>
      <c r="I5" s="198">
        <v>16551</v>
      </c>
      <c r="J5" s="199">
        <f t="shared" si="1"/>
        <v>29353</v>
      </c>
      <c r="L5" s="195">
        <v>29353</v>
      </c>
    </row>
    <row r="6" spans="1:12" x14ac:dyDescent="0.3">
      <c r="A6" s="419">
        <v>2024</v>
      </c>
      <c r="B6" s="196" t="s">
        <v>126</v>
      </c>
      <c r="C6" s="197">
        <v>8685</v>
      </c>
      <c r="D6" s="197">
        <v>3171</v>
      </c>
      <c r="E6" s="197">
        <v>266</v>
      </c>
      <c r="F6" s="197">
        <v>48</v>
      </c>
      <c r="G6" s="197">
        <v>635</v>
      </c>
      <c r="H6" s="197">
        <f>C6+E6+F6+G6</f>
        <v>9634</v>
      </c>
      <c r="I6" s="198">
        <v>16787</v>
      </c>
      <c r="J6" s="199">
        <f t="shared" si="1"/>
        <v>29592</v>
      </c>
      <c r="L6" s="195">
        <v>29592</v>
      </c>
    </row>
    <row r="7" spans="1:12" ht="17.25" thickBot="1" x14ac:dyDescent="0.35">
      <c r="A7" s="420"/>
      <c r="B7" s="200" t="s">
        <v>127</v>
      </c>
      <c r="C7" s="201">
        <v>8769</v>
      </c>
      <c r="D7" s="201">
        <v>3182</v>
      </c>
      <c r="E7" s="201">
        <v>267</v>
      </c>
      <c r="F7" s="201">
        <v>48</v>
      </c>
      <c r="G7" s="201">
        <v>627</v>
      </c>
      <c r="H7" s="201">
        <f t="shared" ref="H7" si="2">C7+E7+F7+G7</f>
        <v>9711</v>
      </c>
      <c r="I7" s="202">
        <v>17020</v>
      </c>
      <c r="J7" s="429">
        <f t="shared" si="1"/>
        <v>29913</v>
      </c>
      <c r="L7" s="195">
        <v>29913</v>
      </c>
    </row>
    <row r="8" spans="1:12" x14ac:dyDescent="0.3">
      <c r="J8" s="184"/>
    </row>
    <row r="9" spans="1:12" x14ac:dyDescent="0.3">
      <c r="I9" s="184"/>
      <c r="J9" s="184"/>
    </row>
    <row r="10" spans="1:12" x14ac:dyDescent="0.3">
      <c r="A10" s="145" t="s">
        <v>128</v>
      </c>
    </row>
    <row r="12" spans="1:12" x14ac:dyDescent="0.3">
      <c r="I12" s="184"/>
    </row>
    <row r="19" spans="1:10" x14ac:dyDescent="0.3">
      <c r="C19" s="203"/>
      <c r="D19" s="203"/>
      <c r="E19" s="203"/>
      <c r="F19" s="203"/>
      <c r="G19" s="203"/>
      <c r="H19" s="203"/>
      <c r="I19" s="204"/>
      <c r="J19" s="204"/>
    </row>
    <row r="20" spans="1:10" x14ac:dyDescent="0.3">
      <c r="C20" s="205"/>
      <c r="D20" s="205"/>
      <c r="E20" s="205"/>
      <c r="F20" s="205"/>
      <c r="G20" s="205"/>
      <c r="H20" s="205"/>
      <c r="I20" s="206"/>
      <c r="J20" s="206"/>
    </row>
    <row r="21" spans="1:10" x14ac:dyDescent="0.3">
      <c r="C21" s="205"/>
      <c r="D21" s="205"/>
      <c r="E21" s="205"/>
      <c r="F21" s="205"/>
      <c r="G21" s="205"/>
      <c r="H21" s="205"/>
      <c r="I21" s="206"/>
      <c r="J21" s="206"/>
    </row>
    <row r="22" spans="1:10" x14ac:dyDescent="0.3">
      <c r="I22" s="207"/>
    </row>
    <row r="25" spans="1:10" x14ac:dyDescent="0.3">
      <c r="A25" s="195" t="s">
        <v>91</v>
      </c>
    </row>
  </sheetData>
  <mergeCells count="2">
    <mergeCell ref="A2:A5"/>
    <mergeCell ref="A6:A7"/>
  </mergeCells>
  <pageMargins left="0.75" right="0.75" top="1" bottom="1" header="0.5" footer="0.5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87E96-9A2B-4373-865A-13FB940727D9}">
  <dimension ref="A1:J15"/>
  <sheetViews>
    <sheetView workbookViewId="0">
      <selection activeCell="C16" sqref="C16"/>
    </sheetView>
  </sheetViews>
  <sheetFormatPr defaultRowHeight="12.75" x14ac:dyDescent="0.2"/>
  <cols>
    <col min="1" max="1" width="26.140625" style="119" customWidth="1"/>
    <col min="2" max="2" width="7.42578125" style="119" customWidth="1"/>
    <col min="3" max="3" width="7.140625" style="119" customWidth="1"/>
    <col min="4" max="4" width="7.5703125" style="119" bestFit="1" customWidth="1"/>
    <col min="5" max="5" width="8.85546875" style="119" customWidth="1"/>
    <col min="6" max="6" width="15.42578125" style="119" bestFit="1" customWidth="1"/>
    <col min="7" max="7" width="18.28515625" style="119" bestFit="1" customWidth="1"/>
    <col min="8" max="8" width="9.140625" style="119"/>
    <col min="9" max="9" width="15.5703125" style="119" bestFit="1" customWidth="1"/>
    <col min="10" max="16384" width="9.140625" style="119"/>
  </cols>
  <sheetData>
    <row r="1" spans="1:10" ht="15" x14ac:dyDescent="0.25">
      <c r="A1" s="208" t="s">
        <v>204</v>
      </c>
      <c r="B1" s="356"/>
    </row>
    <row r="2" spans="1:10" ht="29.25" customHeight="1" thickBot="1" x14ac:dyDescent="0.3">
      <c r="A2" s="345" t="s">
        <v>129</v>
      </c>
      <c r="B2" s="345">
        <v>2022</v>
      </c>
      <c r="C2" s="345">
        <v>2023</v>
      </c>
      <c r="D2" s="345">
        <v>2024</v>
      </c>
      <c r="E2" s="346" t="s">
        <v>38</v>
      </c>
    </row>
    <row r="3" spans="1:10" ht="16.5" x14ac:dyDescent="0.3">
      <c r="A3" s="347" t="s">
        <v>130</v>
      </c>
      <c r="B3" s="315">
        <v>110</v>
      </c>
      <c r="C3" s="348">
        <v>101</v>
      </c>
      <c r="D3" s="348">
        <v>115</v>
      </c>
      <c r="E3" s="316">
        <f>(D3/C3-1)*100</f>
        <v>13.861386138613852</v>
      </c>
      <c r="F3" s="209"/>
      <c r="G3" s="210"/>
    </row>
    <row r="4" spans="1:10" ht="16.5" x14ac:dyDescent="0.3">
      <c r="A4" s="315" t="s">
        <v>131</v>
      </c>
      <c r="B4" s="315">
        <v>2259</v>
      </c>
      <c r="C4" s="348">
        <v>2367</v>
      </c>
      <c r="D4" s="348">
        <v>2383</v>
      </c>
      <c r="E4" s="316">
        <f t="shared" ref="E4:E9" si="0">(D4/C4-1)*100</f>
        <v>0.6759611322348924</v>
      </c>
      <c r="F4" s="209"/>
      <c r="G4" s="210"/>
    </row>
    <row r="5" spans="1:10" ht="33" x14ac:dyDescent="0.3">
      <c r="A5" s="349" t="s">
        <v>132</v>
      </c>
      <c r="B5" s="349">
        <v>253</v>
      </c>
      <c r="C5" s="350">
        <v>257</v>
      </c>
      <c r="D5" s="350">
        <v>217</v>
      </c>
      <c r="E5" s="351">
        <f t="shared" si="0"/>
        <v>-15.56420233463035</v>
      </c>
      <c r="F5" s="209"/>
      <c r="G5" s="210"/>
      <c r="J5" s="119" t="s">
        <v>11</v>
      </c>
    </row>
    <row r="6" spans="1:10" ht="16.5" x14ac:dyDescent="0.3">
      <c r="A6" s="315" t="s">
        <v>133</v>
      </c>
      <c r="B6" s="315">
        <v>3</v>
      </c>
      <c r="C6" s="348">
        <v>3</v>
      </c>
      <c r="D6" s="348">
        <v>3</v>
      </c>
      <c r="E6" s="316">
        <f t="shared" si="0"/>
        <v>0</v>
      </c>
      <c r="F6" s="209"/>
      <c r="G6" s="210"/>
    </row>
    <row r="7" spans="1:10" ht="16.5" x14ac:dyDescent="0.3">
      <c r="A7" s="315" t="s">
        <v>134</v>
      </c>
      <c r="B7" s="315">
        <v>1</v>
      </c>
      <c r="C7" s="348">
        <v>0</v>
      </c>
      <c r="D7" s="348">
        <v>0</v>
      </c>
      <c r="E7" s="358" t="s">
        <v>203</v>
      </c>
      <c r="F7" s="209"/>
      <c r="G7" s="210"/>
    </row>
    <row r="8" spans="1:10" ht="16.5" x14ac:dyDescent="0.3">
      <c r="A8" s="315" t="s">
        <v>135</v>
      </c>
      <c r="B8" s="315">
        <v>40</v>
      </c>
      <c r="C8" s="348">
        <v>36</v>
      </c>
      <c r="D8" s="348">
        <v>32</v>
      </c>
      <c r="E8" s="316">
        <f t="shared" si="0"/>
        <v>-11.111111111111116</v>
      </c>
      <c r="F8" s="209"/>
      <c r="G8" s="210"/>
    </row>
    <row r="9" spans="1:10" ht="17.25" thickBot="1" x14ac:dyDescent="0.35">
      <c r="A9" s="320" t="s">
        <v>136</v>
      </c>
      <c r="B9" s="320">
        <v>1</v>
      </c>
      <c r="C9" s="352">
        <v>1</v>
      </c>
      <c r="D9" s="352">
        <v>0</v>
      </c>
      <c r="E9" s="353">
        <f t="shared" si="0"/>
        <v>-100</v>
      </c>
      <c r="F9" s="209"/>
      <c r="G9" s="210"/>
    </row>
    <row r="10" spans="1:10" ht="15.75" thickBot="1" x14ac:dyDescent="0.3">
      <c r="A10" s="354" t="s">
        <v>40</v>
      </c>
      <c r="B10" s="355">
        <f>SUM(B3:B9)</f>
        <v>2667</v>
      </c>
      <c r="C10" s="355">
        <f>SUM(C3:C9)</f>
        <v>2765</v>
      </c>
      <c r="D10" s="355">
        <f>SUM(D3:D9)</f>
        <v>2750</v>
      </c>
      <c r="E10" s="343">
        <f>(D10/C10-1)*100</f>
        <v>-0.54249547920434127</v>
      </c>
      <c r="F10" s="211"/>
      <c r="G10" s="212"/>
    </row>
    <row r="11" spans="1:10" ht="15.75" thickBot="1" x14ac:dyDescent="0.3">
      <c r="A11" s="213" t="s">
        <v>137</v>
      </c>
      <c r="B11" s="357"/>
      <c r="F11" s="209"/>
      <c r="G11" s="210"/>
    </row>
    <row r="12" spans="1:10" ht="15" x14ac:dyDescent="0.25">
      <c r="F12" s="209"/>
      <c r="G12" s="210"/>
    </row>
    <row r="13" spans="1:10" x14ac:dyDescent="0.2">
      <c r="C13" s="214"/>
      <c r="D13" s="214"/>
      <c r="E13" s="214"/>
      <c r="F13" s="214"/>
    </row>
    <row r="14" spans="1:10" x14ac:dyDescent="0.2">
      <c r="C14" s="215"/>
      <c r="D14" s="215"/>
      <c r="E14" s="215"/>
      <c r="F14" s="215"/>
    </row>
    <row r="15" spans="1:10" x14ac:dyDescent="0.2">
      <c r="C15" s="215"/>
      <c r="D15" s="215"/>
      <c r="E15" s="215"/>
      <c r="F15" s="215"/>
    </row>
  </sheetData>
  <pageMargins left="0.75" right="0.75" top="1" bottom="1" header="0.5" footer="0.5"/>
  <pageSetup orientation="portrait" r:id="rId1"/>
  <headerFooter alignWithMargins="0"/>
  <ignoredErrors>
    <ignoredError sqref="B10:D10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E99DF-699F-446F-8F1B-4FB473DD931A}">
  <dimension ref="A1:I19"/>
  <sheetViews>
    <sheetView workbookViewId="0">
      <selection activeCell="G11" sqref="G11"/>
    </sheetView>
  </sheetViews>
  <sheetFormatPr defaultRowHeight="12.75" x14ac:dyDescent="0.2"/>
  <cols>
    <col min="1" max="1" width="26.140625" style="119" customWidth="1"/>
    <col min="2" max="3" width="7.140625" style="119" customWidth="1"/>
    <col min="4" max="4" width="7.5703125" style="119" bestFit="1" customWidth="1"/>
    <col min="5" max="5" width="9.28515625" style="119" bestFit="1" customWidth="1"/>
    <col min="6" max="6" width="15.42578125" style="119" bestFit="1" customWidth="1"/>
    <col min="7" max="7" width="18.28515625" style="119" bestFit="1" customWidth="1"/>
    <col min="8" max="8" width="9.140625" style="119"/>
    <col min="9" max="9" width="15.5703125" style="119" bestFit="1" customWidth="1"/>
    <col min="10" max="16384" width="9.140625" style="119"/>
  </cols>
  <sheetData>
    <row r="1" spans="1:9" ht="15" x14ac:dyDescent="0.25">
      <c r="A1" s="216" t="s">
        <v>205</v>
      </c>
      <c r="F1" s="209"/>
      <c r="G1" s="210"/>
    </row>
    <row r="2" spans="1:9" ht="30.75" thickBot="1" x14ac:dyDescent="0.3">
      <c r="A2" s="345" t="s">
        <v>138</v>
      </c>
      <c r="B2" s="345">
        <v>2022</v>
      </c>
      <c r="C2" s="345">
        <v>2023</v>
      </c>
      <c r="D2" s="345">
        <v>2024</v>
      </c>
      <c r="E2" s="346" t="s">
        <v>38</v>
      </c>
      <c r="F2" s="209"/>
      <c r="G2" s="210"/>
    </row>
    <row r="3" spans="1:9" ht="16.5" x14ac:dyDescent="0.3">
      <c r="A3" s="347" t="s">
        <v>130</v>
      </c>
      <c r="B3" s="359">
        <v>17.186053642000001</v>
      </c>
      <c r="C3" s="359">
        <v>19.404300897999999</v>
      </c>
      <c r="D3" s="359">
        <v>7.8289373759999998</v>
      </c>
      <c r="E3" s="316">
        <f>(D3/C3-1)*100</f>
        <v>-59.653597327966978</v>
      </c>
      <c r="F3" s="217"/>
      <c r="G3" s="210"/>
    </row>
    <row r="4" spans="1:9" ht="16.5" x14ac:dyDescent="0.3">
      <c r="A4" s="315" t="s">
        <v>131</v>
      </c>
      <c r="B4" s="359">
        <v>618.37653369700001</v>
      </c>
      <c r="C4" s="359">
        <v>700.76307216800001</v>
      </c>
      <c r="D4" s="359">
        <v>740.39175990399997</v>
      </c>
      <c r="E4" s="316">
        <f t="shared" ref="E4:E9" si="0">(D4/C4-1)*100</f>
        <v>5.6550764887478788</v>
      </c>
      <c r="F4" s="217"/>
      <c r="G4" s="210"/>
      <c r="I4" s="218"/>
    </row>
    <row r="5" spans="1:9" ht="35.25" customHeight="1" x14ac:dyDescent="0.3">
      <c r="A5" s="349" t="s">
        <v>132</v>
      </c>
      <c r="B5" s="360">
        <v>147.00033055099999</v>
      </c>
      <c r="C5" s="360">
        <v>154.355295805</v>
      </c>
      <c r="D5" s="360">
        <v>113.231956809</v>
      </c>
      <c r="E5" s="351">
        <f t="shared" si="0"/>
        <v>-26.642000704628821</v>
      </c>
      <c r="F5" s="217"/>
      <c r="G5" s="210"/>
    </row>
    <row r="6" spans="1:9" ht="16.5" x14ac:dyDescent="0.3">
      <c r="A6" s="315" t="s">
        <v>133</v>
      </c>
      <c r="B6" s="359">
        <v>0.55183373499999999</v>
      </c>
      <c r="C6" s="359">
        <v>0.43191175199999998</v>
      </c>
      <c r="D6" s="359">
        <v>0.47896980900000002</v>
      </c>
      <c r="E6" s="316">
        <f t="shared" si="0"/>
        <v>10.895294416531653</v>
      </c>
      <c r="F6" s="217"/>
      <c r="G6" s="210"/>
    </row>
    <row r="7" spans="1:9" ht="16.5" x14ac:dyDescent="0.3">
      <c r="A7" s="315" t="s">
        <v>134</v>
      </c>
      <c r="B7" s="337">
        <v>0.13131569000000001</v>
      </c>
      <c r="C7" s="337">
        <v>0</v>
      </c>
      <c r="D7" s="337">
        <v>0</v>
      </c>
      <c r="E7" s="358" t="s">
        <v>203</v>
      </c>
      <c r="F7" s="217"/>
      <c r="G7" s="210"/>
    </row>
    <row r="8" spans="1:9" ht="16.5" x14ac:dyDescent="0.3">
      <c r="A8" s="315" t="s">
        <v>135</v>
      </c>
      <c r="B8" s="337">
        <v>4.6423989529999998</v>
      </c>
      <c r="C8" s="337">
        <v>4.5881341000000004</v>
      </c>
      <c r="D8" s="337">
        <v>3.63</v>
      </c>
      <c r="E8" s="316">
        <f>(D8/C8-1)*100</f>
        <v>-20.882870446179869</v>
      </c>
      <c r="F8" s="217"/>
      <c r="G8" s="210"/>
    </row>
    <row r="9" spans="1:9" ht="17.25" thickBot="1" x14ac:dyDescent="0.35">
      <c r="A9" s="320" t="s">
        <v>136</v>
      </c>
      <c r="B9" s="361">
        <v>0.43479916600000001</v>
      </c>
      <c r="C9" s="361">
        <v>0.40858621000000001</v>
      </c>
      <c r="D9" s="361">
        <v>0</v>
      </c>
      <c r="E9" s="316">
        <f t="shared" si="0"/>
        <v>-100</v>
      </c>
      <c r="F9" s="217"/>
      <c r="G9" s="210"/>
    </row>
    <row r="10" spans="1:9" ht="17.25" thickBot="1" x14ac:dyDescent="0.35">
      <c r="A10" s="362" t="s">
        <v>40</v>
      </c>
      <c r="B10" s="363">
        <f>SUM(B3:B9)</f>
        <v>788.32326543399995</v>
      </c>
      <c r="C10" s="363">
        <f t="shared" ref="C10:D10" si="1">SUM(C3:C9)</f>
        <v>879.95130093299997</v>
      </c>
      <c r="D10" s="363">
        <f t="shared" si="1"/>
        <v>865.56162389799988</v>
      </c>
      <c r="E10" s="364">
        <f>(D10/C10-1)*100</f>
        <v>-1.6352810683662788</v>
      </c>
      <c r="F10" s="219"/>
      <c r="G10" s="212"/>
    </row>
    <row r="11" spans="1:9" s="221" customFormat="1" ht="14.25" thickBot="1" x14ac:dyDescent="0.3">
      <c r="A11" s="220" t="s">
        <v>137</v>
      </c>
    </row>
    <row r="14" spans="1:9" x14ac:dyDescent="0.2">
      <c r="B14" s="215"/>
      <c r="C14" s="215"/>
      <c r="D14" s="215"/>
      <c r="E14" s="215"/>
      <c r="F14" s="215"/>
    </row>
    <row r="15" spans="1:9" x14ac:dyDescent="0.2">
      <c r="B15" s="215"/>
      <c r="C15" s="215"/>
      <c r="D15" s="215"/>
      <c r="E15" s="215"/>
      <c r="F15" s="215"/>
    </row>
    <row r="16" spans="1:9" x14ac:dyDescent="0.2">
      <c r="B16" s="215"/>
      <c r="C16" s="215"/>
      <c r="D16" s="215"/>
      <c r="E16" s="215"/>
      <c r="F16" s="215"/>
    </row>
    <row r="17" spans="2:6" x14ac:dyDescent="0.2">
      <c r="B17" s="214"/>
      <c r="C17" s="214"/>
      <c r="D17" s="214"/>
      <c r="E17" s="214"/>
      <c r="F17" s="214"/>
    </row>
    <row r="18" spans="2:6" x14ac:dyDescent="0.2">
      <c r="B18" s="215"/>
      <c r="C18" s="215"/>
      <c r="D18" s="215"/>
      <c r="E18" s="215"/>
      <c r="F18" s="215"/>
    </row>
    <row r="19" spans="2:6" x14ac:dyDescent="0.2">
      <c r="B19" s="215"/>
      <c r="C19" s="215"/>
      <c r="D19" s="215"/>
      <c r="E19" s="215"/>
      <c r="F19" s="215"/>
    </row>
  </sheetData>
  <pageMargins left="0.75" right="0.75" top="1" bottom="1" header="0.5" footer="0.5"/>
  <pageSetup orientation="portrait" r:id="rId1"/>
  <headerFooter alignWithMargins="0"/>
  <ignoredErrors>
    <ignoredError sqref="B10:D10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843D-51BD-4B4B-AB3F-6B593E6A356C}">
  <dimension ref="A1:E19"/>
  <sheetViews>
    <sheetView zoomScaleNormal="100" workbookViewId="0">
      <selection activeCell="A2" sqref="A2"/>
    </sheetView>
  </sheetViews>
  <sheetFormatPr defaultRowHeight="12.75" x14ac:dyDescent="0.2"/>
  <cols>
    <col min="1" max="1" width="16" style="119" customWidth="1"/>
    <col min="2" max="16384" width="9.140625" style="119"/>
  </cols>
  <sheetData>
    <row r="1" spans="1:5" ht="15" x14ac:dyDescent="0.2">
      <c r="A1" s="47" t="s">
        <v>211</v>
      </c>
    </row>
    <row r="2" spans="1:5" ht="17.25" thickBot="1" x14ac:dyDescent="0.35">
      <c r="A2" s="366"/>
      <c r="B2" s="367">
        <v>2021</v>
      </c>
      <c r="C2" s="367">
        <v>2022</v>
      </c>
      <c r="D2" s="367">
        <v>2023</v>
      </c>
      <c r="E2" s="367">
        <v>2024</v>
      </c>
    </row>
    <row r="3" spans="1:5" ht="15" x14ac:dyDescent="0.25">
      <c r="A3" s="370" t="s">
        <v>40</v>
      </c>
      <c r="B3" s="371">
        <f>SUM(B4:B9)</f>
        <v>8899</v>
      </c>
      <c r="C3" s="371">
        <f>SUM(C4:C9)</f>
        <v>7085</v>
      </c>
      <c r="D3" s="371">
        <f>SUM(D4:D9)</f>
        <v>5090</v>
      </c>
      <c r="E3" s="371">
        <f>SUM(E4:E9)</f>
        <v>6034</v>
      </c>
    </row>
    <row r="4" spans="1:5" ht="16.5" x14ac:dyDescent="0.3">
      <c r="A4" s="372" t="s">
        <v>139</v>
      </c>
      <c r="B4" s="373">
        <v>7156</v>
      </c>
      <c r="C4" s="373">
        <v>5462</v>
      </c>
      <c r="D4" s="373">
        <f>648+613+752+592+657+645</f>
        <v>3907</v>
      </c>
      <c r="E4" s="373">
        <v>4626</v>
      </c>
    </row>
    <row r="5" spans="1:5" ht="16.5" x14ac:dyDescent="0.3">
      <c r="A5" s="372" t="s">
        <v>140</v>
      </c>
      <c r="B5" s="373">
        <v>9</v>
      </c>
      <c r="C5" s="373">
        <v>11</v>
      </c>
      <c r="D5" s="373">
        <f>0+1+0+0+0+2</f>
        <v>3</v>
      </c>
      <c r="E5" s="373">
        <v>8</v>
      </c>
    </row>
    <row r="6" spans="1:5" ht="16.5" x14ac:dyDescent="0.3">
      <c r="A6" s="372" t="s">
        <v>141</v>
      </c>
      <c r="B6" s="373">
        <v>442</v>
      </c>
      <c r="C6" s="373">
        <v>406</v>
      </c>
      <c r="D6" s="373">
        <f>64+71+85+48+67+62</f>
        <v>397</v>
      </c>
      <c r="E6" s="373">
        <v>372</v>
      </c>
    </row>
    <row r="7" spans="1:5" ht="16.5" x14ac:dyDescent="0.3">
      <c r="A7" s="372" t="s">
        <v>142</v>
      </c>
      <c r="B7" s="373">
        <v>400</v>
      </c>
      <c r="C7" s="373">
        <v>514</v>
      </c>
      <c r="D7" s="373">
        <f>60+50+59+54+60+48</f>
        <v>331</v>
      </c>
      <c r="E7" s="373">
        <v>348</v>
      </c>
    </row>
    <row r="8" spans="1:5" ht="16.5" x14ac:dyDescent="0.3">
      <c r="A8" s="372" t="s">
        <v>143</v>
      </c>
      <c r="B8" s="373">
        <v>70</v>
      </c>
      <c r="C8" s="373">
        <v>161</v>
      </c>
      <c r="D8" s="373">
        <f>4+13+29+22+26+21</f>
        <v>115</v>
      </c>
      <c r="E8" s="373">
        <v>277</v>
      </c>
    </row>
    <row r="9" spans="1:5" ht="16.5" x14ac:dyDescent="0.3">
      <c r="A9" s="374" t="s">
        <v>144</v>
      </c>
      <c r="B9" s="373">
        <v>822</v>
      </c>
      <c r="C9" s="373">
        <v>531</v>
      </c>
      <c r="D9" s="373">
        <f>38+52+68+59+56+64</f>
        <v>337</v>
      </c>
      <c r="E9" s="373">
        <v>403</v>
      </c>
    </row>
    <row r="10" spans="1:5" ht="16.5" x14ac:dyDescent="0.3">
      <c r="A10" s="375"/>
      <c r="B10" s="376"/>
      <c r="C10" s="373"/>
      <c r="D10" s="373"/>
      <c r="E10" s="376"/>
    </row>
    <row r="11" spans="1:5" ht="15" x14ac:dyDescent="0.25">
      <c r="A11" s="368"/>
      <c r="B11" s="421" t="s">
        <v>206</v>
      </c>
      <c r="C11" s="421"/>
      <c r="D11" s="421"/>
      <c r="E11" s="421"/>
    </row>
    <row r="12" spans="1:5" ht="15" x14ac:dyDescent="0.25">
      <c r="A12" s="377" t="s">
        <v>40</v>
      </c>
      <c r="B12" s="365">
        <v>58.995890655708408</v>
      </c>
      <c r="C12" s="365">
        <f>(C3/B3-1)*100</f>
        <v>-20.384312844139796</v>
      </c>
      <c r="D12" s="378">
        <f>(D3/C3-1)*100</f>
        <v>-28.158080451658428</v>
      </c>
      <c r="E12" s="378">
        <f>(E3/D3-1)*100</f>
        <v>18.546168958742637</v>
      </c>
    </row>
    <row r="13" spans="1:5" ht="16.5" x14ac:dyDescent="0.3">
      <c r="A13" s="372" t="s">
        <v>139</v>
      </c>
      <c r="B13" s="316">
        <v>60.556428090643919</v>
      </c>
      <c r="C13" s="316">
        <f t="shared" ref="C13:E18" si="0">(C4/B4-1)*100</f>
        <v>-23.672442705422025</v>
      </c>
      <c r="D13" s="316">
        <f>(D4/C4-1)*100</f>
        <v>-28.469425119004033</v>
      </c>
      <c r="E13" s="316">
        <f>(E4/D4-1)*100</f>
        <v>18.402866649603268</v>
      </c>
    </row>
    <row r="14" spans="1:5" ht="16.5" x14ac:dyDescent="0.3">
      <c r="A14" s="372" t="s">
        <v>140</v>
      </c>
      <c r="B14" s="316">
        <v>200</v>
      </c>
      <c r="C14" s="316">
        <f t="shared" si="0"/>
        <v>22.222222222222232</v>
      </c>
      <c r="D14" s="316">
        <f t="shared" si="0"/>
        <v>-72.727272727272734</v>
      </c>
      <c r="E14" s="316">
        <f t="shared" si="0"/>
        <v>166.66666666666666</v>
      </c>
    </row>
    <row r="15" spans="1:5" ht="16.5" x14ac:dyDescent="0.3">
      <c r="A15" s="372" t="s">
        <v>141</v>
      </c>
      <c r="B15" s="316">
        <v>53.472222222222229</v>
      </c>
      <c r="C15" s="316">
        <f t="shared" si="0"/>
        <v>-8.1447963800905026</v>
      </c>
      <c r="D15" s="316">
        <f t="shared" si="0"/>
        <v>-2.2167487684729092</v>
      </c>
      <c r="E15" s="316">
        <f t="shared" si="0"/>
        <v>-6.2972292191435741</v>
      </c>
    </row>
    <row r="16" spans="1:5" ht="16.5" x14ac:dyDescent="0.3">
      <c r="A16" s="372" t="s">
        <v>142</v>
      </c>
      <c r="B16" s="316">
        <v>-5.8823529411764719</v>
      </c>
      <c r="C16" s="316">
        <f t="shared" si="0"/>
        <v>28.499999999999993</v>
      </c>
      <c r="D16" s="316">
        <f t="shared" si="0"/>
        <v>-35.60311284046692</v>
      </c>
      <c r="E16" s="316">
        <f t="shared" si="0"/>
        <v>5.1359516616314105</v>
      </c>
    </row>
    <row r="17" spans="1:5" ht="16.5" x14ac:dyDescent="0.3">
      <c r="A17" s="372" t="s">
        <v>207</v>
      </c>
      <c r="B17" s="316">
        <v>366.66666666666669</v>
      </c>
      <c r="C17" s="316">
        <f t="shared" si="0"/>
        <v>129.99999999999997</v>
      </c>
      <c r="D17" s="316">
        <f t="shared" si="0"/>
        <v>-28.571428571428569</v>
      </c>
      <c r="E17" s="316">
        <f t="shared" si="0"/>
        <v>140.86956521739128</v>
      </c>
    </row>
    <row r="18" spans="1:5" ht="17.25" thickBot="1" x14ac:dyDescent="0.35">
      <c r="A18" s="379" t="s">
        <v>144</v>
      </c>
      <c r="B18" s="353">
        <v>100.97799511002444</v>
      </c>
      <c r="C18" s="353">
        <f t="shared" si="0"/>
        <v>-35.401459854014597</v>
      </c>
      <c r="D18" s="353">
        <f t="shared" si="0"/>
        <v>-36.534839924670436</v>
      </c>
      <c r="E18" s="353">
        <f t="shared" si="0"/>
        <v>19.584569732937695</v>
      </c>
    </row>
    <row r="19" spans="1:5" ht="15.75" thickBot="1" x14ac:dyDescent="0.3">
      <c r="A19" s="369" t="s">
        <v>145</v>
      </c>
      <c r="B19"/>
      <c r="C19"/>
      <c r="D19"/>
      <c r="E19"/>
    </row>
  </sheetData>
  <mergeCells count="1">
    <mergeCell ref="B11:E11"/>
  </mergeCells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3B8AE-DBA0-47B6-B742-D96591524752}">
  <dimension ref="A1:E14"/>
  <sheetViews>
    <sheetView workbookViewId="0">
      <selection activeCell="A2" sqref="A2"/>
    </sheetView>
  </sheetViews>
  <sheetFormatPr defaultColWidth="8.85546875" defaultRowHeight="13.5" x14ac:dyDescent="0.25"/>
  <cols>
    <col min="1" max="1" width="12.42578125" style="148" customWidth="1"/>
    <col min="2" max="16384" width="8.85546875" style="148"/>
  </cols>
  <sheetData>
    <row r="1" spans="1:5" ht="15" customHeight="1" x14ac:dyDescent="0.25">
      <c r="A1" s="145" t="s">
        <v>210</v>
      </c>
    </row>
    <row r="2" spans="1:5" ht="17.25" thickBot="1" x14ac:dyDescent="0.35">
      <c r="A2" s="380"/>
      <c r="B2" s="381">
        <v>2021</v>
      </c>
      <c r="C2" s="381">
        <v>2022</v>
      </c>
      <c r="D2" s="381">
        <v>2023</v>
      </c>
      <c r="E2" s="381">
        <v>2024</v>
      </c>
    </row>
    <row r="3" spans="1:5" ht="15" x14ac:dyDescent="0.25">
      <c r="A3" s="383" t="s">
        <v>40</v>
      </c>
      <c r="B3" s="384">
        <f t="shared" ref="B3:D3" si="0">SUM(B4:B7)</f>
        <v>2915</v>
      </c>
      <c r="C3" s="384">
        <f t="shared" si="0"/>
        <v>2696</v>
      </c>
      <c r="D3" s="384">
        <f t="shared" si="0"/>
        <v>1920</v>
      </c>
      <c r="E3" s="384">
        <f>SUM(E4:E7)</f>
        <v>1856</v>
      </c>
    </row>
    <row r="4" spans="1:5" ht="16.5" x14ac:dyDescent="0.3">
      <c r="A4" s="385" t="s">
        <v>146</v>
      </c>
      <c r="B4" s="386">
        <v>2836</v>
      </c>
      <c r="C4" s="386">
        <v>2596</v>
      </c>
      <c r="D4" s="386">
        <f>268+296+341+305+347+274</f>
        <v>1831</v>
      </c>
      <c r="E4" s="386">
        <v>1797</v>
      </c>
    </row>
    <row r="5" spans="1:5" ht="16.5" x14ac:dyDescent="0.3">
      <c r="A5" s="385" t="s">
        <v>147</v>
      </c>
      <c r="B5" s="386">
        <v>72</v>
      </c>
      <c r="C5" s="386">
        <v>97</v>
      </c>
      <c r="D5" s="386">
        <f>29+14+10+14+10+10</f>
        <v>87</v>
      </c>
      <c r="E5" s="386">
        <v>57</v>
      </c>
    </row>
    <row r="6" spans="1:5" ht="16.5" hidden="1" x14ac:dyDescent="0.3">
      <c r="A6" s="385" t="s">
        <v>208</v>
      </c>
      <c r="B6" s="386"/>
      <c r="C6" s="386"/>
      <c r="D6" s="386"/>
      <c r="E6" s="386">
        <v>1</v>
      </c>
    </row>
    <row r="7" spans="1:5" ht="16.5" x14ac:dyDescent="0.3">
      <c r="A7" s="385" t="s">
        <v>209</v>
      </c>
      <c r="B7" s="386">
        <v>7</v>
      </c>
      <c r="C7" s="386">
        <v>3</v>
      </c>
      <c r="D7" s="386">
        <v>2</v>
      </c>
      <c r="E7" s="386">
        <v>1</v>
      </c>
    </row>
    <row r="8" spans="1:5" ht="16.5" x14ac:dyDescent="0.3">
      <c r="A8" s="387"/>
      <c r="B8" s="387"/>
      <c r="C8" s="387"/>
      <c r="D8" s="387"/>
      <c r="E8" s="387"/>
    </row>
    <row r="9" spans="1:5" ht="15" x14ac:dyDescent="0.25">
      <c r="A9" s="382"/>
      <c r="B9" s="422" t="s">
        <v>206</v>
      </c>
      <c r="C9" s="422"/>
      <c r="D9" s="422"/>
      <c r="E9" s="422"/>
    </row>
    <row r="10" spans="1:5" ht="15" x14ac:dyDescent="0.25">
      <c r="A10" s="388" t="s">
        <v>40</v>
      </c>
      <c r="B10" s="389">
        <v>27.015250544662315</v>
      </c>
      <c r="C10" s="389">
        <f t="shared" ref="C10:E12" si="1">(C3/B3-1)*100</f>
        <v>-7.5128644939965739</v>
      </c>
      <c r="D10" s="389">
        <f t="shared" si="1"/>
        <v>-28.783382789317503</v>
      </c>
      <c r="E10" s="389">
        <f t="shared" si="1"/>
        <v>-3.3333333333333326</v>
      </c>
    </row>
    <row r="11" spans="1:5" ht="16.5" x14ac:dyDescent="0.3">
      <c r="A11" s="385" t="s">
        <v>146</v>
      </c>
      <c r="B11" s="390">
        <v>27.575348627980212</v>
      </c>
      <c r="C11" s="390">
        <f t="shared" si="1"/>
        <v>-8.4626234132581075</v>
      </c>
      <c r="D11" s="390">
        <f t="shared" si="1"/>
        <v>-29.468412942989218</v>
      </c>
      <c r="E11" s="390">
        <f t="shared" si="1"/>
        <v>-1.856908793009282</v>
      </c>
    </row>
    <row r="12" spans="1:5" ht="16.5" x14ac:dyDescent="0.3">
      <c r="A12" s="385" t="s">
        <v>147</v>
      </c>
      <c r="B12" s="391">
        <v>0</v>
      </c>
      <c r="C12" s="390">
        <f t="shared" si="1"/>
        <v>34.722222222222229</v>
      </c>
      <c r="D12" s="390">
        <f t="shared" si="1"/>
        <v>-10.309278350515461</v>
      </c>
      <c r="E12" s="390">
        <f t="shared" si="1"/>
        <v>-34.482758620689658</v>
      </c>
    </row>
    <row r="13" spans="1:5" ht="16.5" x14ac:dyDescent="0.3">
      <c r="A13" s="385" t="s">
        <v>208</v>
      </c>
      <c r="B13" s="391"/>
      <c r="C13" s="390"/>
      <c r="D13" s="390"/>
      <c r="E13" s="390"/>
    </row>
    <row r="14" spans="1:5" ht="17.25" thickBot="1" x14ac:dyDescent="0.35">
      <c r="A14" s="392" t="s">
        <v>209</v>
      </c>
      <c r="B14" s="393" t="s">
        <v>203</v>
      </c>
      <c r="C14" s="394">
        <f>C7/B7*100-100</f>
        <v>-57.142857142857146</v>
      </c>
      <c r="D14" s="394">
        <f>D7/C7*100-100</f>
        <v>-33.333333333333343</v>
      </c>
      <c r="E14" s="394">
        <f>E7/D7*100-100</f>
        <v>-50</v>
      </c>
    </row>
  </sheetData>
  <mergeCells count="1">
    <mergeCell ref="B9:E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0259E-9C0B-4216-BCBE-9FE2D671F956}">
  <sheetPr codeName="Sheet9"/>
  <dimension ref="A1:AH165"/>
  <sheetViews>
    <sheetView zoomScaleNormal="100" workbookViewId="0">
      <selection activeCell="M16" sqref="M16"/>
    </sheetView>
  </sheetViews>
  <sheetFormatPr defaultRowHeight="12.75" x14ac:dyDescent="0.2"/>
  <cols>
    <col min="1" max="1" width="22.42578125" style="9" customWidth="1"/>
    <col min="2" max="2" width="10.28515625" style="9" customWidth="1"/>
    <col min="3" max="3" width="10" style="9" customWidth="1"/>
    <col min="4" max="6" width="9.140625" style="21"/>
    <col min="7" max="7" width="9.85546875" style="21" customWidth="1"/>
    <col min="8" max="8" width="10.140625" style="21" customWidth="1"/>
    <col min="9" max="9" width="9.42578125" style="21" customWidth="1"/>
    <col min="10" max="11" width="9.140625" style="21"/>
    <col min="12" max="12" width="9.7109375" style="21" customWidth="1"/>
    <col min="13" max="14" width="9.140625" style="21"/>
    <col min="15" max="15" width="9.42578125" style="21" customWidth="1"/>
    <col min="16" max="34" width="9.140625" style="21"/>
    <col min="35" max="16384" width="9.140625" style="9"/>
  </cols>
  <sheetData>
    <row r="1" spans="1:17" ht="13.5" thickBot="1" x14ac:dyDescent="0.25">
      <c r="A1" s="44" t="s">
        <v>31</v>
      </c>
    </row>
    <row r="2" spans="1:17" ht="14.25" customHeight="1" thickBot="1" x14ac:dyDescent="0.3">
      <c r="A2" s="18"/>
      <c r="B2" s="408" t="s">
        <v>3</v>
      </c>
      <c r="C2" s="409"/>
      <c r="E2" s="22"/>
      <c r="F2" s="22"/>
      <c r="G2" s="23"/>
      <c r="H2" s="23"/>
      <c r="I2" s="23"/>
      <c r="J2" s="23"/>
      <c r="K2" s="23"/>
      <c r="L2" s="23"/>
      <c r="M2" s="23"/>
      <c r="N2" s="22"/>
      <c r="O2" s="23"/>
      <c r="P2" s="22"/>
      <c r="Q2" s="22"/>
    </row>
    <row r="3" spans="1:17" ht="28.5" customHeight="1" thickBot="1" x14ac:dyDescent="0.3">
      <c r="A3" s="19" t="s">
        <v>4</v>
      </c>
      <c r="B3" s="20" t="s">
        <v>20</v>
      </c>
      <c r="C3" s="20" t="s">
        <v>21</v>
      </c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</row>
    <row r="4" spans="1:17" ht="30" customHeight="1" x14ac:dyDescent="0.25">
      <c r="A4" s="10" t="s">
        <v>5</v>
      </c>
      <c r="B4" s="11">
        <v>9.5782482709025203</v>
      </c>
      <c r="C4" s="12">
        <v>1.4495228267365405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ht="13.5" x14ac:dyDescent="0.25">
      <c r="A5" s="13" t="s">
        <v>6</v>
      </c>
      <c r="B5" s="11">
        <v>3.739352097127167</v>
      </c>
      <c r="C5" s="12">
        <v>-6.9786469446370347E-2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17" ht="13.5" x14ac:dyDescent="0.25">
      <c r="A6" s="13" t="s">
        <v>7</v>
      </c>
      <c r="B6" s="11">
        <v>5.806686380434158</v>
      </c>
      <c r="C6" s="12">
        <v>-0.54278771645689972</v>
      </c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ht="13.5" x14ac:dyDescent="0.25">
      <c r="A7" s="13" t="s">
        <v>8</v>
      </c>
      <c r="B7" s="11">
        <v>6.8163301805090271</v>
      </c>
      <c r="C7" s="12">
        <v>2.964431232351771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ht="13.5" x14ac:dyDescent="0.25">
      <c r="A8" s="13" t="s">
        <v>9</v>
      </c>
      <c r="B8" s="11">
        <v>10.922087211112256</v>
      </c>
      <c r="C8" s="12">
        <v>2.3248762169041584</v>
      </c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</row>
    <row r="9" spans="1:17" ht="13.5" x14ac:dyDescent="0.25">
      <c r="A9" s="13" t="s">
        <v>10</v>
      </c>
      <c r="B9" s="11">
        <v>1.5870963071773048</v>
      </c>
      <c r="C9" s="12">
        <v>2.16850362431083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</row>
    <row r="10" spans="1:17" ht="13.5" x14ac:dyDescent="0.25">
      <c r="A10" s="13" t="s">
        <v>12</v>
      </c>
      <c r="B10" s="11">
        <v>2.3539364346684835</v>
      </c>
      <c r="C10" s="12">
        <v>-2.679540246142011</v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13.5" x14ac:dyDescent="0.25">
      <c r="A11" s="13" t="s">
        <v>13</v>
      </c>
      <c r="B11" s="11">
        <v>-0.74970187094768903</v>
      </c>
      <c r="C11" s="12">
        <v>8.8690649759978015</v>
      </c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13.5" x14ac:dyDescent="0.25">
      <c r="A12" s="13" t="s">
        <v>14</v>
      </c>
      <c r="B12" s="11">
        <v>4.0494511098782056</v>
      </c>
      <c r="C12" s="12">
        <v>1.695360803216019</v>
      </c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3.5" x14ac:dyDescent="0.25">
      <c r="A13" s="13" t="s">
        <v>15</v>
      </c>
      <c r="B13" s="11">
        <v>2.7016635834024498</v>
      </c>
      <c r="C13" s="12">
        <v>8.6700896282082738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</row>
    <row r="14" spans="1:17" ht="13.5" x14ac:dyDescent="0.25">
      <c r="A14" s="13" t="s">
        <v>16</v>
      </c>
      <c r="B14" s="11">
        <v>6.1347470763789573</v>
      </c>
      <c r="C14" s="12">
        <v>-1.3339107612918042</v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</row>
    <row r="15" spans="1:17" ht="15" customHeight="1" x14ac:dyDescent="0.25">
      <c r="A15" s="13" t="s">
        <v>17</v>
      </c>
      <c r="B15" s="11">
        <v>4.3480748090918269</v>
      </c>
      <c r="C15" s="12">
        <v>1.570419777105414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</row>
    <row r="16" spans="1:17" ht="14.25" thickBot="1" x14ac:dyDescent="0.3">
      <c r="A16" s="14" t="s">
        <v>18</v>
      </c>
      <c r="B16" s="15">
        <v>5.3353934603390911</v>
      </c>
      <c r="C16" s="16">
        <v>1.61084120728421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</row>
    <row r="17" spans="1:17" ht="13.5" x14ac:dyDescent="0.25">
      <c r="A17" s="17" t="s">
        <v>19</v>
      </c>
      <c r="B17" s="17"/>
      <c r="C17" s="17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</row>
    <row r="18" spans="1:17" s="21" customFormat="1" x14ac:dyDescent="0.2"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</row>
    <row r="19" spans="1:17" s="21" customFormat="1" x14ac:dyDescent="0.2"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</row>
    <row r="20" spans="1:17" s="21" customFormat="1" x14ac:dyDescent="0.2"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</row>
    <row r="21" spans="1:17" s="21" customFormat="1" x14ac:dyDescent="0.2"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</row>
    <row r="22" spans="1:17" s="21" customFormat="1" x14ac:dyDescent="0.2"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</row>
    <row r="23" spans="1:17" s="21" customFormat="1" x14ac:dyDescent="0.2"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</row>
    <row r="24" spans="1:17" s="21" customFormat="1" x14ac:dyDescent="0.2"/>
    <row r="25" spans="1:17" s="21" customFormat="1" x14ac:dyDescent="0.2"/>
    <row r="26" spans="1:17" s="21" customFormat="1" x14ac:dyDescent="0.2"/>
    <row r="27" spans="1:17" s="21" customFormat="1" x14ac:dyDescent="0.2"/>
    <row r="28" spans="1:17" s="21" customFormat="1" x14ac:dyDescent="0.2"/>
    <row r="29" spans="1:17" s="21" customFormat="1" x14ac:dyDescent="0.2"/>
    <row r="30" spans="1:17" s="21" customFormat="1" x14ac:dyDescent="0.2"/>
    <row r="31" spans="1:17" s="21" customFormat="1" x14ac:dyDescent="0.2"/>
    <row r="32" spans="1:17" s="21" customFormat="1" x14ac:dyDescent="0.2"/>
    <row r="33" s="21" customFormat="1" x14ac:dyDescent="0.2"/>
    <row r="34" s="21" customFormat="1" x14ac:dyDescent="0.2"/>
    <row r="35" s="21" customFormat="1" x14ac:dyDescent="0.2"/>
    <row r="36" s="21" customFormat="1" x14ac:dyDescent="0.2"/>
    <row r="37" s="21" customFormat="1" x14ac:dyDescent="0.2"/>
    <row r="38" s="21" customFormat="1" x14ac:dyDescent="0.2"/>
    <row r="39" s="21" customFormat="1" x14ac:dyDescent="0.2"/>
    <row r="40" s="21" customFormat="1" x14ac:dyDescent="0.2"/>
    <row r="41" s="21" customFormat="1" x14ac:dyDescent="0.2"/>
    <row r="42" s="21" customFormat="1" x14ac:dyDescent="0.2"/>
    <row r="43" s="21" customFormat="1" x14ac:dyDescent="0.2"/>
    <row r="44" s="21" customFormat="1" x14ac:dyDescent="0.2"/>
    <row r="45" s="21" customFormat="1" x14ac:dyDescent="0.2"/>
    <row r="46" s="21" customFormat="1" x14ac:dyDescent="0.2"/>
    <row r="47" s="21" customFormat="1" x14ac:dyDescent="0.2"/>
    <row r="48" s="21" customFormat="1" x14ac:dyDescent="0.2"/>
    <row r="49" s="21" customFormat="1" x14ac:dyDescent="0.2"/>
    <row r="50" s="21" customFormat="1" x14ac:dyDescent="0.2"/>
    <row r="51" s="21" customFormat="1" x14ac:dyDescent="0.2"/>
    <row r="52" s="21" customFormat="1" x14ac:dyDescent="0.2"/>
    <row r="53" s="21" customFormat="1" x14ac:dyDescent="0.2"/>
    <row r="54" s="21" customFormat="1" x14ac:dyDescent="0.2"/>
    <row r="55" s="21" customFormat="1" x14ac:dyDescent="0.2"/>
    <row r="56" s="21" customFormat="1" x14ac:dyDescent="0.2"/>
    <row r="57" s="21" customFormat="1" x14ac:dyDescent="0.2"/>
    <row r="58" s="21" customFormat="1" x14ac:dyDescent="0.2"/>
    <row r="59" s="21" customFormat="1" x14ac:dyDescent="0.2"/>
    <row r="60" s="21" customFormat="1" x14ac:dyDescent="0.2"/>
    <row r="61" s="21" customFormat="1" x14ac:dyDescent="0.2"/>
    <row r="62" s="21" customFormat="1" x14ac:dyDescent="0.2"/>
    <row r="63" s="21" customFormat="1" x14ac:dyDescent="0.2"/>
    <row r="64" s="21" customFormat="1" x14ac:dyDescent="0.2"/>
    <row r="65" s="21" customFormat="1" x14ac:dyDescent="0.2"/>
    <row r="66" s="21" customFormat="1" x14ac:dyDescent="0.2"/>
    <row r="67" s="21" customFormat="1" x14ac:dyDescent="0.2"/>
    <row r="68" s="21" customFormat="1" x14ac:dyDescent="0.2"/>
    <row r="69" s="21" customFormat="1" x14ac:dyDescent="0.2"/>
    <row r="70" s="21" customFormat="1" x14ac:dyDescent="0.2"/>
    <row r="71" s="21" customFormat="1" x14ac:dyDescent="0.2"/>
    <row r="72" s="21" customFormat="1" x14ac:dyDescent="0.2"/>
    <row r="73" s="21" customFormat="1" x14ac:dyDescent="0.2"/>
    <row r="74" s="21" customFormat="1" x14ac:dyDescent="0.2"/>
    <row r="75" s="21" customFormat="1" x14ac:dyDescent="0.2"/>
    <row r="76" s="21" customFormat="1" x14ac:dyDescent="0.2"/>
    <row r="77" s="21" customFormat="1" x14ac:dyDescent="0.2"/>
    <row r="78" s="21" customFormat="1" x14ac:dyDescent="0.2"/>
    <row r="79" s="21" customFormat="1" x14ac:dyDescent="0.2"/>
    <row r="80" s="21" customFormat="1" x14ac:dyDescent="0.2"/>
    <row r="81" s="21" customFormat="1" x14ac:dyDescent="0.2"/>
    <row r="82" s="21" customFormat="1" x14ac:dyDescent="0.2"/>
    <row r="83" s="21" customFormat="1" x14ac:dyDescent="0.2"/>
    <row r="84" s="21" customFormat="1" x14ac:dyDescent="0.2"/>
    <row r="85" s="21" customFormat="1" x14ac:dyDescent="0.2"/>
    <row r="86" s="21" customFormat="1" x14ac:dyDescent="0.2"/>
    <row r="87" s="21" customFormat="1" x14ac:dyDescent="0.2"/>
    <row r="88" s="21" customFormat="1" x14ac:dyDescent="0.2"/>
    <row r="89" s="21" customFormat="1" x14ac:dyDescent="0.2"/>
    <row r="90" s="21" customFormat="1" x14ac:dyDescent="0.2"/>
    <row r="91" s="21" customFormat="1" x14ac:dyDescent="0.2"/>
    <row r="92" s="21" customFormat="1" x14ac:dyDescent="0.2"/>
    <row r="93" s="21" customFormat="1" x14ac:dyDescent="0.2"/>
    <row r="94" s="21" customFormat="1" x14ac:dyDescent="0.2"/>
    <row r="95" s="21" customFormat="1" x14ac:dyDescent="0.2"/>
    <row r="96" s="21" customFormat="1" x14ac:dyDescent="0.2"/>
    <row r="97" s="21" customFormat="1" x14ac:dyDescent="0.2"/>
    <row r="98" s="21" customFormat="1" x14ac:dyDescent="0.2"/>
    <row r="99" s="21" customFormat="1" x14ac:dyDescent="0.2"/>
    <row r="100" s="21" customFormat="1" x14ac:dyDescent="0.2"/>
    <row r="101" s="21" customFormat="1" x14ac:dyDescent="0.2"/>
    <row r="102" s="21" customFormat="1" x14ac:dyDescent="0.2"/>
    <row r="103" s="21" customFormat="1" x14ac:dyDescent="0.2"/>
    <row r="104" s="21" customFormat="1" x14ac:dyDescent="0.2"/>
    <row r="105" s="21" customFormat="1" x14ac:dyDescent="0.2"/>
    <row r="106" s="21" customFormat="1" x14ac:dyDescent="0.2"/>
    <row r="107" s="21" customFormat="1" x14ac:dyDescent="0.2"/>
    <row r="108" s="21" customFormat="1" x14ac:dyDescent="0.2"/>
    <row r="109" s="21" customFormat="1" x14ac:dyDescent="0.2"/>
    <row r="110" s="21" customFormat="1" x14ac:dyDescent="0.2"/>
    <row r="111" s="21" customFormat="1" x14ac:dyDescent="0.2"/>
    <row r="112" s="21" customFormat="1" x14ac:dyDescent="0.2"/>
    <row r="113" s="21" customFormat="1" x14ac:dyDescent="0.2"/>
    <row r="114" s="21" customFormat="1" x14ac:dyDescent="0.2"/>
    <row r="115" s="21" customFormat="1" x14ac:dyDescent="0.2"/>
    <row r="116" s="21" customFormat="1" x14ac:dyDescent="0.2"/>
    <row r="117" s="21" customFormat="1" x14ac:dyDescent="0.2"/>
    <row r="118" s="21" customFormat="1" x14ac:dyDescent="0.2"/>
    <row r="119" s="21" customFormat="1" x14ac:dyDescent="0.2"/>
    <row r="120" s="21" customFormat="1" x14ac:dyDescent="0.2"/>
    <row r="121" s="21" customFormat="1" x14ac:dyDescent="0.2"/>
    <row r="122" s="21" customFormat="1" x14ac:dyDescent="0.2"/>
    <row r="123" s="21" customFormat="1" x14ac:dyDescent="0.2"/>
    <row r="124" s="21" customFormat="1" x14ac:dyDescent="0.2"/>
    <row r="125" s="21" customFormat="1" x14ac:dyDescent="0.2"/>
    <row r="126" s="21" customFormat="1" x14ac:dyDescent="0.2"/>
    <row r="127" s="21" customFormat="1" x14ac:dyDescent="0.2"/>
    <row r="128" s="21" customFormat="1" x14ac:dyDescent="0.2"/>
    <row r="129" s="21" customFormat="1" x14ac:dyDescent="0.2"/>
    <row r="130" s="21" customFormat="1" x14ac:dyDescent="0.2"/>
    <row r="131" s="21" customFormat="1" x14ac:dyDescent="0.2"/>
    <row r="132" s="21" customFormat="1" x14ac:dyDescent="0.2"/>
    <row r="133" s="21" customFormat="1" x14ac:dyDescent="0.2"/>
    <row r="134" s="21" customFormat="1" x14ac:dyDescent="0.2"/>
    <row r="135" s="21" customFormat="1" x14ac:dyDescent="0.2"/>
    <row r="136" s="21" customFormat="1" x14ac:dyDescent="0.2"/>
    <row r="137" s="21" customFormat="1" x14ac:dyDescent="0.2"/>
    <row r="138" s="21" customFormat="1" x14ac:dyDescent="0.2"/>
    <row r="139" s="21" customFormat="1" x14ac:dyDescent="0.2"/>
    <row r="140" s="21" customFormat="1" x14ac:dyDescent="0.2"/>
    <row r="141" s="21" customFormat="1" x14ac:dyDescent="0.2"/>
    <row r="142" s="21" customFormat="1" x14ac:dyDescent="0.2"/>
    <row r="143" s="21" customFormat="1" x14ac:dyDescent="0.2"/>
    <row r="144" s="21" customFormat="1" x14ac:dyDescent="0.2"/>
    <row r="145" s="21" customFormat="1" x14ac:dyDescent="0.2"/>
    <row r="146" s="21" customFormat="1" x14ac:dyDescent="0.2"/>
    <row r="147" s="21" customFormat="1" x14ac:dyDescent="0.2"/>
    <row r="148" s="21" customFormat="1" x14ac:dyDescent="0.2"/>
    <row r="149" s="21" customFormat="1" x14ac:dyDescent="0.2"/>
    <row r="150" s="21" customFormat="1" x14ac:dyDescent="0.2"/>
    <row r="151" s="21" customFormat="1" x14ac:dyDescent="0.2"/>
    <row r="152" s="21" customFormat="1" x14ac:dyDescent="0.2"/>
    <row r="153" s="21" customFormat="1" x14ac:dyDescent="0.2"/>
    <row r="154" s="21" customFormat="1" x14ac:dyDescent="0.2"/>
    <row r="155" s="21" customFormat="1" x14ac:dyDescent="0.2"/>
    <row r="156" s="21" customFormat="1" x14ac:dyDescent="0.2"/>
    <row r="157" s="21" customFormat="1" x14ac:dyDescent="0.2"/>
    <row r="158" s="21" customFormat="1" x14ac:dyDescent="0.2"/>
    <row r="159" s="21" customFormat="1" x14ac:dyDescent="0.2"/>
    <row r="160" s="21" customFormat="1" x14ac:dyDescent="0.2"/>
    <row r="161" s="21" customFormat="1" x14ac:dyDescent="0.2"/>
    <row r="162" s="21" customFormat="1" x14ac:dyDescent="0.2"/>
    <row r="163" s="21" customFormat="1" x14ac:dyDescent="0.2"/>
    <row r="164" s="21" customFormat="1" x14ac:dyDescent="0.2"/>
    <row r="165" s="21" customFormat="1" x14ac:dyDescent="0.2"/>
  </sheetData>
  <mergeCells count="1">
    <mergeCell ref="B2:C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63F8C-F09C-4522-8972-F6746A8CEF2B}">
  <dimension ref="A1:N1618"/>
  <sheetViews>
    <sheetView zoomScaleNormal="100" workbookViewId="0">
      <selection activeCell="G9" sqref="G9"/>
    </sheetView>
  </sheetViews>
  <sheetFormatPr defaultRowHeight="15" x14ac:dyDescent="0.25"/>
  <cols>
    <col min="1" max="1" width="37.42578125" customWidth="1"/>
    <col min="2" max="2" width="10.140625" bestFit="1" customWidth="1"/>
    <col min="3" max="7" width="9" bestFit="1" customWidth="1"/>
    <col min="8" max="9" width="11" bestFit="1" customWidth="1"/>
    <col min="10" max="10" width="12.5703125" customWidth="1"/>
    <col min="11" max="11" width="10.85546875" customWidth="1"/>
    <col min="12" max="12" width="16" customWidth="1"/>
    <col min="13" max="13" width="12.7109375" customWidth="1"/>
  </cols>
  <sheetData>
    <row r="1" spans="1:14" ht="16.5" customHeight="1" x14ac:dyDescent="0.3">
      <c r="A1" s="223" t="s">
        <v>212</v>
      </c>
      <c r="B1" s="223"/>
      <c r="C1" s="223"/>
      <c r="D1" s="223"/>
      <c r="E1" s="223"/>
      <c r="F1" s="224"/>
      <c r="G1" s="90"/>
      <c r="H1" s="90"/>
      <c r="J1" s="90"/>
      <c r="K1" s="225"/>
      <c r="L1" s="127"/>
      <c r="M1" s="90"/>
      <c r="N1" s="90"/>
    </row>
    <row r="2" spans="1:14" ht="16.5" x14ac:dyDescent="0.3">
      <c r="A2" s="90"/>
      <c r="B2" s="90"/>
      <c r="C2" s="90"/>
      <c r="D2" s="90"/>
      <c r="E2" s="90"/>
      <c r="F2" s="90"/>
      <c r="G2" s="90"/>
      <c r="H2" s="90"/>
      <c r="J2" s="90"/>
      <c r="K2" s="225"/>
      <c r="L2" s="226"/>
      <c r="M2" s="90"/>
      <c r="N2" s="90"/>
    </row>
    <row r="3" spans="1:14" ht="16.5" x14ac:dyDescent="0.3">
      <c r="A3" s="90"/>
      <c r="B3" s="90"/>
      <c r="C3" s="90"/>
      <c r="D3" s="90"/>
      <c r="E3" s="90"/>
      <c r="F3" s="90"/>
      <c r="G3" s="90"/>
      <c r="H3" s="90"/>
      <c r="J3" s="90"/>
      <c r="K3" s="225"/>
      <c r="L3" s="226"/>
      <c r="M3" s="90"/>
      <c r="N3" s="90"/>
    </row>
    <row r="4" spans="1:14" ht="16.5" x14ac:dyDescent="0.3">
      <c r="A4" s="90"/>
      <c r="B4" s="90"/>
      <c r="C4" s="90"/>
      <c r="D4" s="90"/>
      <c r="E4" s="90"/>
      <c r="F4" s="90"/>
      <c r="G4" s="90"/>
      <c r="H4" s="90"/>
      <c r="J4" s="90"/>
      <c r="K4" s="225"/>
      <c r="L4" s="226"/>
      <c r="M4" s="90"/>
      <c r="N4" s="90"/>
    </row>
    <row r="5" spans="1:14" ht="16.5" customHeight="1" x14ac:dyDescent="0.3">
      <c r="A5" s="90"/>
      <c r="B5" s="90"/>
      <c r="C5" s="90"/>
      <c r="D5" s="90"/>
      <c r="E5" s="90"/>
      <c r="F5" s="90"/>
      <c r="G5" s="90"/>
      <c r="H5" s="90"/>
      <c r="J5" s="90"/>
      <c r="K5" s="225"/>
      <c r="L5" s="226"/>
      <c r="M5" s="90"/>
      <c r="N5" s="90"/>
    </row>
    <row r="6" spans="1:14" ht="16.5" customHeight="1" x14ac:dyDescent="0.3">
      <c r="A6" s="90"/>
      <c r="B6" s="90"/>
      <c r="C6" s="90"/>
      <c r="D6" s="90"/>
      <c r="E6" s="90"/>
      <c r="F6" s="90"/>
      <c r="G6" s="90"/>
      <c r="H6" s="90"/>
      <c r="J6" s="90"/>
      <c r="K6" s="225"/>
      <c r="L6" s="226"/>
      <c r="M6" s="90"/>
      <c r="N6" s="90"/>
    </row>
    <row r="7" spans="1:14" ht="16.5" customHeight="1" x14ac:dyDescent="0.3">
      <c r="A7" s="90"/>
      <c r="B7" s="90"/>
      <c r="C7" s="90"/>
      <c r="D7" s="90"/>
      <c r="E7" s="90"/>
      <c r="F7" s="90"/>
      <c r="G7" s="90"/>
      <c r="H7" s="90"/>
      <c r="J7" s="90"/>
      <c r="K7" s="225"/>
      <c r="L7" s="227"/>
      <c r="M7" s="90"/>
      <c r="N7" s="90"/>
    </row>
    <row r="8" spans="1:14" ht="16.5" customHeight="1" x14ac:dyDescent="0.3">
      <c r="A8" s="90"/>
      <c r="B8" s="90"/>
      <c r="C8" s="90"/>
      <c r="D8" s="90"/>
      <c r="E8" s="90"/>
      <c r="F8" s="90"/>
      <c r="G8" s="90"/>
      <c r="H8" s="90"/>
      <c r="J8" s="90"/>
      <c r="M8" s="90"/>
      <c r="N8" s="90"/>
    </row>
    <row r="9" spans="1:14" ht="33.75" customHeight="1" x14ac:dyDescent="0.3">
      <c r="A9" s="90"/>
      <c r="B9" s="90"/>
      <c r="C9" s="90"/>
      <c r="D9" s="90"/>
      <c r="E9" s="90"/>
      <c r="F9" s="90"/>
      <c r="G9" s="90"/>
      <c r="H9" s="90"/>
      <c r="J9" s="228"/>
      <c r="K9" s="51"/>
      <c r="M9" s="90"/>
      <c r="N9" s="90"/>
    </row>
    <row r="10" spans="1:14" ht="16.5" customHeight="1" x14ac:dyDescent="0.3">
      <c r="A10" s="90"/>
      <c r="B10" s="90"/>
      <c r="C10" s="90"/>
      <c r="D10" s="90"/>
      <c r="E10" s="90"/>
      <c r="F10" s="90"/>
      <c r="G10" s="90"/>
      <c r="H10" s="90"/>
      <c r="J10" s="228"/>
      <c r="K10" s="51"/>
      <c r="M10" s="90"/>
      <c r="N10" s="90"/>
    </row>
    <row r="11" spans="1:14" ht="16.5" customHeight="1" x14ac:dyDescent="0.3">
      <c r="A11" s="90"/>
      <c r="B11" s="90"/>
      <c r="C11" s="90"/>
      <c r="D11" s="90"/>
      <c r="E11" s="90"/>
      <c r="F11" s="90"/>
      <c r="G11" s="90"/>
      <c r="H11" s="90"/>
      <c r="J11" s="229"/>
      <c r="K11" s="229"/>
      <c r="L11" s="90"/>
      <c r="M11" s="90"/>
      <c r="N11" s="90"/>
    </row>
    <row r="12" spans="1:14" ht="16.5" customHeight="1" x14ac:dyDescent="0.3">
      <c r="A12" s="90"/>
      <c r="B12" s="90"/>
      <c r="C12" s="90"/>
      <c r="D12" s="90"/>
      <c r="E12" s="90"/>
      <c r="F12" s="90"/>
      <c r="G12" s="90"/>
      <c r="H12" s="90"/>
      <c r="J12" s="423"/>
      <c r="K12" s="423"/>
      <c r="L12" s="90"/>
      <c r="M12" s="90"/>
      <c r="N12" s="90"/>
    </row>
    <row r="13" spans="1:14" ht="16.5" customHeight="1" x14ac:dyDescent="0.3">
      <c r="A13" s="230">
        <v>2018</v>
      </c>
      <c r="B13" s="230">
        <v>2019</v>
      </c>
      <c r="C13" s="230">
        <v>2020</v>
      </c>
      <c r="D13" s="230">
        <v>2021</v>
      </c>
      <c r="E13" s="230">
        <v>2022</v>
      </c>
      <c r="F13" s="230">
        <v>2023</v>
      </c>
      <c r="G13" s="90"/>
      <c r="H13" s="90"/>
      <c r="J13" s="231"/>
      <c r="K13" s="231"/>
      <c r="L13" s="90"/>
      <c r="M13" s="90"/>
      <c r="N13" s="90"/>
    </row>
    <row r="14" spans="1:14" ht="16.5" x14ac:dyDescent="0.3">
      <c r="A14" s="46" t="s">
        <v>149</v>
      </c>
      <c r="B14" s="90"/>
      <c r="C14" s="90"/>
      <c r="D14" s="90"/>
      <c r="E14" s="90"/>
      <c r="F14" s="90"/>
      <c r="G14" s="90"/>
      <c r="H14" s="90"/>
      <c r="J14" s="228"/>
      <c r="K14" s="228"/>
      <c r="L14" s="90"/>
      <c r="M14" s="90"/>
      <c r="N14" s="90"/>
    </row>
    <row r="15" spans="1:14" ht="16.5" customHeight="1" x14ac:dyDescent="0.3">
      <c r="A15" s="232"/>
      <c r="B15" s="232"/>
      <c r="C15" s="232"/>
      <c r="D15" s="232"/>
      <c r="E15" s="232"/>
      <c r="F15" s="232"/>
      <c r="G15" s="90"/>
      <c r="H15" s="90"/>
      <c r="J15" s="228"/>
      <c r="K15" s="228"/>
      <c r="L15" s="90"/>
      <c r="M15" s="90"/>
      <c r="N15" s="90"/>
    </row>
    <row r="16" spans="1:14" s="233" customFormat="1" ht="16.5" customHeight="1" x14ac:dyDescent="0.25">
      <c r="J16" s="234"/>
      <c r="K16" s="234"/>
    </row>
    <row r="17" spans="1:9" s="233" customFormat="1" ht="15" customHeight="1" x14ac:dyDescent="0.3">
      <c r="I17" s="235"/>
    </row>
    <row r="18" spans="1:9" s="233" customFormat="1" ht="15" customHeight="1" thickBot="1" x14ac:dyDescent="0.35">
      <c r="A18" s="395"/>
      <c r="B18" s="399">
        <v>2019</v>
      </c>
      <c r="C18" s="399">
        <v>2020</v>
      </c>
      <c r="D18" s="399">
        <v>2021</v>
      </c>
      <c r="E18" s="399">
        <v>2022</v>
      </c>
      <c r="F18" s="399">
        <v>2023</v>
      </c>
      <c r="G18" s="399">
        <v>2024</v>
      </c>
    </row>
    <row r="19" spans="1:9" s="233" customFormat="1" ht="15" customHeight="1" x14ac:dyDescent="0.25">
      <c r="A19" s="236" t="s">
        <v>150</v>
      </c>
      <c r="B19" s="400">
        <v>178.48400000000004</v>
      </c>
      <c r="C19" s="400">
        <v>69.047062530000005</v>
      </c>
      <c r="D19" s="400">
        <v>136.44424979000001</v>
      </c>
      <c r="E19" s="400">
        <v>144.68247488000003</v>
      </c>
      <c r="F19" s="400">
        <v>145.36092454999982</v>
      </c>
      <c r="G19" s="400">
        <v>181.9965813</v>
      </c>
    </row>
    <row r="20" spans="1:9" s="233" customFormat="1" ht="15" customHeight="1" x14ac:dyDescent="0.25"/>
    <row r="21" spans="1:9" s="233" customFormat="1" ht="15" customHeight="1" x14ac:dyDescent="0.25"/>
    <row r="22" spans="1:9" s="233" customFormat="1" ht="15" customHeight="1" x14ac:dyDescent="0.25"/>
    <row r="23" spans="1:9" s="233" customFormat="1" ht="15" customHeight="1" x14ac:dyDescent="0.25"/>
    <row r="24" spans="1:9" s="233" customFormat="1" ht="15" customHeight="1" x14ac:dyDescent="0.25"/>
    <row r="25" spans="1:9" s="233" customFormat="1" ht="15" customHeight="1" x14ac:dyDescent="0.25"/>
    <row r="26" spans="1:9" s="233" customFormat="1" ht="15" customHeight="1" x14ac:dyDescent="0.25"/>
    <row r="27" spans="1:9" s="233" customFormat="1" ht="15" customHeight="1" x14ac:dyDescent="0.25"/>
    <row r="28" spans="1:9" s="233" customFormat="1" ht="15" customHeight="1" x14ac:dyDescent="0.25"/>
    <row r="29" spans="1:9" s="233" customFormat="1" ht="15" customHeight="1" x14ac:dyDescent="0.25"/>
    <row r="30" spans="1:9" s="233" customFormat="1" ht="15" customHeight="1" x14ac:dyDescent="0.25"/>
    <row r="31" spans="1:9" s="233" customFormat="1" ht="15" customHeight="1" x14ac:dyDescent="0.25"/>
    <row r="32" spans="1:9" s="233" customFormat="1" ht="15" customHeight="1" x14ac:dyDescent="0.25"/>
    <row r="33" s="233" customFormat="1" ht="15" customHeight="1" x14ac:dyDescent="0.25"/>
    <row r="34" s="233" customFormat="1" ht="15" customHeight="1" x14ac:dyDescent="0.25"/>
    <row r="35" s="233" customFormat="1" ht="15" customHeight="1" x14ac:dyDescent="0.25"/>
    <row r="36" s="233" customFormat="1" ht="15" customHeight="1" x14ac:dyDescent="0.25"/>
    <row r="37" s="233" customFormat="1" ht="15" customHeight="1" x14ac:dyDescent="0.25"/>
    <row r="38" s="233" customFormat="1" ht="15" customHeight="1" x14ac:dyDescent="0.25"/>
    <row r="39" s="233" customFormat="1" ht="15" customHeight="1" x14ac:dyDescent="0.25"/>
    <row r="40" s="233" customFormat="1" ht="15" customHeight="1" x14ac:dyDescent="0.25"/>
    <row r="41" s="233" customFormat="1" ht="15" customHeight="1" x14ac:dyDescent="0.25"/>
    <row r="42" s="233" customFormat="1" ht="15" customHeight="1" x14ac:dyDescent="0.25"/>
    <row r="43" s="233" customFormat="1" ht="15" customHeight="1" x14ac:dyDescent="0.25"/>
    <row r="44" s="233" customFormat="1" ht="15" customHeight="1" x14ac:dyDescent="0.25"/>
    <row r="45" s="233" customFormat="1" ht="15" customHeight="1" x14ac:dyDescent="0.25"/>
    <row r="46" s="233" customFormat="1" ht="15" customHeight="1" x14ac:dyDescent="0.25"/>
    <row r="47" s="233" customFormat="1" ht="15" customHeight="1" x14ac:dyDescent="0.25"/>
    <row r="48" s="233" customFormat="1" ht="15" customHeight="1" x14ac:dyDescent="0.25"/>
    <row r="49" s="233" customFormat="1" ht="15" customHeight="1" x14ac:dyDescent="0.25"/>
    <row r="50" s="233" customFormat="1" ht="15" customHeight="1" x14ac:dyDescent="0.25"/>
    <row r="51" s="233" customFormat="1" ht="15" customHeight="1" x14ac:dyDescent="0.25"/>
    <row r="52" s="233" customFormat="1" ht="15" customHeight="1" x14ac:dyDescent="0.25"/>
    <row r="53" s="233" customFormat="1" ht="15" customHeight="1" x14ac:dyDescent="0.25"/>
    <row r="54" s="233" customFormat="1" ht="15" customHeight="1" x14ac:dyDescent="0.25"/>
    <row r="55" s="233" customFormat="1" ht="15" customHeight="1" x14ac:dyDescent="0.25"/>
    <row r="56" s="233" customFormat="1" ht="15" customHeight="1" x14ac:dyDescent="0.25"/>
    <row r="57" s="233" customFormat="1" ht="15" customHeight="1" x14ac:dyDescent="0.25"/>
    <row r="58" s="233" customFormat="1" ht="15" customHeight="1" x14ac:dyDescent="0.25"/>
    <row r="59" s="233" customFormat="1" ht="15" customHeight="1" x14ac:dyDescent="0.25"/>
    <row r="60" s="233" customFormat="1" ht="15" customHeight="1" x14ac:dyDescent="0.25"/>
    <row r="61" s="233" customFormat="1" ht="15" customHeight="1" x14ac:dyDescent="0.25"/>
    <row r="62" s="233" customFormat="1" ht="15" customHeight="1" x14ac:dyDescent="0.25"/>
    <row r="63" s="233" customFormat="1" ht="15" customHeight="1" x14ac:dyDescent="0.25"/>
    <row r="64" s="233" customFormat="1" ht="15" customHeight="1" x14ac:dyDescent="0.25"/>
    <row r="65" s="233" customFormat="1" ht="15" customHeight="1" x14ac:dyDescent="0.25"/>
    <row r="66" s="233" customFormat="1" ht="15" customHeight="1" x14ac:dyDescent="0.25"/>
    <row r="67" s="233" customFormat="1" ht="15" customHeight="1" x14ac:dyDescent="0.25"/>
    <row r="68" s="233" customFormat="1" ht="15" customHeight="1" x14ac:dyDescent="0.25"/>
    <row r="69" s="233" customFormat="1" ht="15" customHeight="1" x14ac:dyDescent="0.25"/>
    <row r="70" s="233" customFormat="1" ht="15" customHeight="1" x14ac:dyDescent="0.25"/>
    <row r="71" s="233" customFormat="1" ht="15" customHeight="1" x14ac:dyDescent="0.25"/>
    <row r="72" s="233" customFormat="1" ht="15" customHeight="1" x14ac:dyDescent="0.25"/>
    <row r="73" s="233" customFormat="1" ht="15" customHeight="1" x14ac:dyDescent="0.25"/>
    <row r="74" s="233" customFormat="1" ht="15" customHeight="1" x14ac:dyDescent="0.25"/>
    <row r="75" s="233" customFormat="1" ht="15" customHeight="1" x14ac:dyDescent="0.25"/>
    <row r="76" s="233" customFormat="1" ht="15" customHeight="1" x14ac:dyDescent="0.25"/>
    <row r="77" s="233" customFormat="1" ht="15" customHeight="1" x14ac:dyDescent="0.25"/>
    <row r="78" s="233" customFormat="1" ht="15" customHeight="1" x14ac:dyDescent="0.25"/>
    <row r="79" s="233" customFormat="1" ht="15" customHeight="1" x14ac:dyDescent="0.25"/>
    <row r="80" s="233" customFormat="1" ht="15" customHeight="1" x14ac:dyDescent="0.25"/>
    <row r="81" s="233" customFormat="1" ht="15" customHeight="1" x14ac:dyDescent="0.25"/>
    <row r="82" s="233" customFormat="1" ht="15" customHeight="1" x14ac:dyDescent="0.25"/>
    <row r="83" s="233" customFormat="1" ht="15" customHeight="1" x14ac:dyDescent="0.25"/>
    <row r="84" s="233" customFormat="1" ht="15" customHeight="1" x14ac:dyDescent="0.25"/>
    <row r="85" s="233" customFormat="1" ht="15" customHeight="1" x14ac:dyDescent="0.25"/>
    <row r="86" s="233" customFormat="1" ht="15" customHeight="1" x14ac:dyDescent="0.25"/>
    <row r="87" s="233" customFormat="1" ht="15" customHeight="1" x14ac:dyDescent="0.25"/>
    <row r="88" s="233" customFormat="1" ht="15" customHeight="1" x14ac:dyDescent="0.25"/>
    <row r="89" s="233" customFormat="1" ht="15" customHeight="1" x14ac:dyDescent="0.25"/>
    <row r="90" s="233" customFormat="1" ht="15" customHeight="1" x14ac:dyDescent="0.25"/>
    <row r="91" s="233" customFormat="1" ht="15" customHeight="1" x14ac:dyDescent="0.25"/>
    <row r="92" s="233" customFormat="1" ht="15" customHeight="1" x14ac:dyDescent="0.25"/>
    <row r="93" s="233" customFormat="1" ht="15" customHeight="1" x14ac:dyDescent="0.25"/>
    <row r="94" s="233" customFormat="1" ht="15" customHeight="1" x14ac:dyDescent="0.25"/>
    <row r="95" s="233" customFormat="1" ht="15" customHeight="1" x14ac:dyDescent="0.25"/>
    <row r="96" s="233" customFormat="1" ht="15" customHeight="1" x14ac:dyDescent="0.25"/>
    <row r="97" s="233" customFormat="1" ht="15" customHeight="1" x14ac:dyDescent="0.25"/>
    <row r="98" s="233" customFormat="1" ht="15" customHeight="1" x14ac:dyDescent="0.25"/>
    <row r="99" s="233" customFormat="1" ht="15" customHeight="1" x14ac:dyDescent="0.25"/>
    <row r="100" s="233" customFormat="1" ht="15" customHeight="1" x14ac:dyDescent="0.25"/>
    <row r="101" s="233" customFormat="1" ht="15" customHeight="1" x14ac:dyDescent="0.25"/>
    <row r="102" s="233" customFormat="1" ht="15" customHeight="1" x14ac:dyDescent="0.25"/>
    <row r="103" s="233" customFormat="1" ht="15" customHeight="1" x14ac:dyDescent="0.25"/>
    <row r="104" s="233" customFormat="1" ht="15" customHeight="1" x14ac:dyDescent="0.25"/>
    <row r="105" s="233" customFormat="1" ht="15" customHeight="1" x14ac:dyDescent="0.25"/>
    <row r="106" s="233" customFormat="1" ht="15" customHeight="1" x14ac:dyDescent="0.25"/>
    <row r="107" s="233" customFormat="1" ht="15" customHeight="1" x14ac:dyDescent="0.25"/>
    <row r="108" s="233" customFormat="1" ht="15" customHeight="1" x14ac:dyDescent="0.25"/>
    <row r="109" s="233" customFormat="1" ht="15" customHeight="1" x14ac:dyDescent="0.25"/>
    <row r="110" s="233" customFormat="1" ht="15" customHeight="1" x14ac:dyDescent="0.25"/>
    <row r="111" s="233" customFormat="1" ht="15" customHeight="1" x14ac:dyDescent="0.25"/>
    <row r="112" s="233" customFormat="1" ht="15" customHeight="1" x14ac:dyDescent="0.25"/>
    <row r="113" s="233" customFormat="1" ht="15" customHeight="1" x14ac:dyDescent="0.25"/>
    <row r="114" s="233" customFormat="1" ht="15" customHeight="1" x14ac:dyDescent="0.25"/>
    <row r="115" s="233" customFormat="1" ht="15" customHeight="1" x14ac:dyDescent="0.25"/>
    <row r="116" s="233" customFormat="1" ht="15" customHeight="1" x14ac:dyDescent="0.25"/>
    <row r="117" s="233" customFormat="1" ht="15" customHeight="1" x14ac:dyDescent="0.25"/>
    <row r="118" s="233" customFormat="1" ht="15" customHeight="1" x14ac:dyDescent="0.25"/>
    <row r="119" s="233" customFormat="1" ht="15" customHeight="1" x14ac:dyDescent="0.25"/>
    <row r="120" s="233" customFormat="1" ht="15" customHeight="1" x14ac:dyDescent="0.25"/>
    <row r="121" s="233" customFormat="1" ht="15" customHeight="1" x14ac:dyDescent="0.25"/>
    <row r="122" s="233" customFormat="1" ht="15" customHeight="1" x14ac:dyDescent="0.25"/>
    <row r="123" s="233" customFormat="1" ht="15" customHeight="1" x14ac:dyDescent="0.25"/>
    <row r="124" s="233" customFormat="1" ht="15" customHeight="1" x14ac:dyDescent="0.25"/>
    <row r="125" s="233" customFormat="1" ht="15" customHeight="1" x14ac:dyDescent="0.25"/>
    <row r="126" s="233" customFormat="1" ht="15" customHeight="1" x14ac:dyDescent="0.25"/>
    <row r="127" s="233" customFormat="1" ht="15" customHeight="1" x14ac:dyDescent="0.25"/>
    <row r="128" s="233" customFormat="1" ht="15" customHeight="1" x14ac:dyDescent="0.25"/>
    <row r="129" s="233" customFormat="1" ht="15" customHeight="1" x14ac:dyDescent="0.25"/>
    <row r="130" s="233" customFormat="1" ht="15" customHeight="1" x14ac:dyDescent="0.25"/>
    <row r="131" s="233" customFormat="1" ht="15" customHeight="1" x14ac:dyDescent="0.25"/>
    <row r="132" s="233" customFormat="1" ht="15" customHeight="1" x14ac:dyDescent="0.25"/>
    <row r="133" s="233" customFormat="1" ht="15" customHeight="1" x14ac:dyDescent="0.25"/>
    <row r="134" s="233" customFormat="1" ht="15" customHeight="1" x14ac:dyDescent="0.25"/>
    <row r="135" s="233" customFormat="1" ht="15" customHeight="1" x14ac:dyDescent="0.25"/>
    <row r="136" s="233" customFormat="1" ht="15" customHeight="1" x14ac:dyDescent="0.25"/>
    <row r="137" s="233" customFormat="1" ht="15" customHeight="1" x14ac:dyDescent="0.25"/>
    <row r="138" s="233" customFormat="1" ht="15" customHeight="1" x14ac:dyDescent="0.25"/>
    <row r="139" s="233" customFormat="1" ht="15" customHeight="1" x14ac:dyDescent="0.25"/>
    <row r="140" s="233" customFormat="1" ht="15" customHeight="1" x14ac:dyDescent="0.25"/>
    <row r="141" s="233" customFormat="1" ht="15" customHeight="1" x14ac:dyDescent="0.25"/>
    <row r="142" s="233" customFormat="1" ht="15" customHeight="1" x14ac:dyDescent="0.25"/>
    <row r="143" s="233" customFormat="1" ht="15" customHeight="1" x14ac:dyDescent="0.25"/>
    <row r="144" s="233" customFormat="1" ht="15" customHeight="1" x14ac:dyDescent="0.25"/>
    <row r="145" s="233" customFormat="1" ht="15" customHeight="1" x14ac:dyDescent="0.25"/>
    <row r="146" s="233" customFormat="1" ht="15" customHeight="1" x14ac:dyDescent="0.25"/>
    <row r="147" s="233" customFormat="1" ht="15" customHeight="1" x14ac:dyDescent="0.25"/>
    <row r="148" s="233" customFormat="1" ht="15" customHeight="1" x14ac:dyDescent="0.25"/>
    <row r="149" s="233" customFormat="1" ht="15" customHeight="1" x14ac:dyDescent="0.25"/>
    <row r="150" s="233" customFormat="1" ht="15" customHeight="1" x14ac:dyDescent="0.25"/>
    <row r="151" s="233" customFormat="1" ht="15" customHeight="1" x14ac:dyDescent="0.25"/>
    <row r="152" s="233" customFormat="1" ht="15" customHeight="1" x14ac:dyDescent="0.25"/>
    <row r="153" s="233" customFormat="1" ht="15" customHeight="1" x14ac:dyDescent="0.25"/>
    <row r="154" s="233" customFormat="1" ht="15" customHeight="1" x14ac:dyDescent="0.25"/>
    <row r="155" s="233" customFormat="1" ht="15" customHeight="1" x14ac:dyDescent="0.25"/>
    <row r="156" s="233" customFormat="1" ht="15" customHeight="1" x14ac:dyDescent="0.25"/>
    <row r="157" s="233" customFormat="1" ht="15" customHeight="1" x14ac:dyDescent="0.25"/>
    <row r="158" s="233" customFormat="1" ht="15" customHeight="1" x14ac:dyDescent="0.25"/>
    <row r="159" s="233" customFormat="1" ht="15" customHeight="1" x14ac:dyDescent="0.25"/>
    <row r="160" s="233" customFormat="1" ht="15" customHeight="1" x14ac:dyDescent="0.25"/>
    <row r="161" s="233" customFormat="1" ht="15" customHeight="1" x14ac:dyDescent="0.25"/>
    <row r="162" s="233" customFormat="1" ht="15" customHeight="1" x14ac:dyDescent="0.25"/>
    <row r="163" s="233" customFormat="1" ht="15" customHeight="1" x14ac:dyDescent="0.25"/>
    <row r="164" s="233" customFormat="1" ht="15" customHeight="1" x14ac:dyDescent="0.25"/>
    <row r="165" s="233" customFormat="1" ht="15" customHeight="1" x14ac:dyDescent="0.25"/>
    <row r="166" s="233" customFormat="1" ht="15" customHeight="1" x14ac:dyDescent="0.25"/>
    <row r="167" s="233" customFormat="1" ht="15" customHeight="1" x14ac:dyDescent="0.25"/>
    <row r="168" s="233" customFormat="1" ht="15" customHeight="1" x14ac:dyDescent="0.25"/>
    <row r="169" s="233" customFormat="1" ht="15" customHeight="1" x14ac:dyDescent="0.25"/>
    <row r="170" s="233" customFormat="1" ht="15" customHeight="1" x14ac:dyDescent="0.25"/>
    <row r="171" s="233" customFormat="1" ht="15" customHeight="1" x14ac:dyDescent="0.25"/>
    <row r="172" s="233" customFormat="1" ht="15" customHeight="1" x14ac:dyDescent="0.25"/>
    <row r="173" s="233" customFormat="1" ht="15" customHeight="1" x14ac:dyDescent="0.25"/>
    <row r="174" s="233" customFormat="1" ht="15" customHeight="1" x14ac:dyDescent="0.25"/>
    <row r="175" s="233" customFormat="1" ht="15" customHeight="1" x14ac:dyDescent="0.25"/>
    <row r="176" s="233" customFormat="1" ht="15" customHeight="1" x14ac:dyDescent="0.25"/>
    <row r="177" s="233" customFormat="1" ht="15" customHeight="1" x14ac:dyDescent="0.25"/>
    <row r="178" s="233" customFormat="1" ht="15" customHeight="1" x14ac:dyDescent="0.25"/>
    <row r="179" s="233" customFormat="1" ht="15" customHeight="1" x14ac:dyDescent="0.25"/>
    <row r="180" s="233" customFormat="1" ht="15" customHeight="1" x14ac:dyDescent="0.25"/>
    <row r="181" s="233" customFormat="1" ht="15" customHeight="1" x14ac:dyDescent="0.25"/>
    <row r="182" s="233" customFormat="1" ht="15" customHeight="1" x14ac:dyDescent="0.25"/>
    <row r="183" s="233" customFormat="1" ht="15" customHeight="1" x14ac:dyDescent="0.25"/>
    <row r="184" s="233" customFormat="1" ht="15" customHeight="1" x14ac:dyDescent="0.25"/>
    <row r="185" s="233" customFormat="1" ht="15" customHeight="1" x14ac:dyDescent="0.25"/>
    <row r="186" s="233" customFormat="1" ht="15" customHeight="1" x14ac:dyDescent="0.25"/>
    <row r="187" s="233" customFormat="1" ht="15" customHeight="1" x14ac:dyDescent="0.25"/>
    <row r="188" s="233" customFormat="1" ht="15" customHeight="1" x14ac:dyDescent="0.25"/>
    <row r="189" s="233" customFormat="1" ht="15" customHeight="1" x14ac:dyDescent="0.25"/>
    <row r="190" s="233" customFormat="1" ht="15" customHeight="1" x14ac:dyDescent="0.25"/>
    <row r="191" s="233" customFormat="1" ht="15" customHeight="1" x14ac:dyDescent="0.25"/>
    <row r="192" s="233" customFormat="1" ht="15" customHeight="1" x14ac:dyDescent="0.25"/>
    <row r="193" s="233" customFormat="1" ht="15" customHeight="1" x14ac:dyDescent="0.25"/>
    <row r="194" s="233" customFormat="1" ht="15" customHeight="1" x14ac:dyDescent="0.25"/>
    <row r="195" s="233" customFormat="1" ht="15" customHeight="1" x14ac:dyDescent="0.25"/>
    <row r="196" s="233" customFormat="1" ht="15" customHeight="1" x14ac:dyDescent="0.25"/>
    <row r="197" s="233" customFormat="1" ht="15" customHeight="1" x14ac:dyDescent="0.25"/>
    <row r="198" s="233" customFormat="1" ht="15" customHeight="1" x14ac:dyDescent="0.25"/>
    <row r="199" s="233" customFormat="1" ht="15" customHeight="1" x14ac:dyDescent="0.25"/>
    <row r="200" s="233" customFormat="1" ht="15" customHeight="1" x14ac:dyDescent="0.25"/>
    <row r="201" s="233" customFormat="1" ht="15" customHeight="1" x14ac:dyDescent="0.25"/>
    <row r="202" s="233" customFormat="1" ht="15" customHeight="1" x14ac:dyDescent="0.25"/>
    <row r="203" s="233" customFormat="1" ht="15" customHeight="1" x14ac:dyDescent="0.25"/>
    <row r="204" s="233" customFormat="1" ht="15" customHeight="1" x14ac:dyDescent="0.25"/>
    <row r="205" s="233" customFormat="1" ht="15" customHeight="1" x14ac:dyDescent="0.25"/>
    <row r="206" s="233" customFormat="1" ht="15" customHeight="1" x14ac:dyDescent="0.25"/>
    <row r="207" s="233" customFormat="1" ht="15" customHeight="1" x14ac:dyDescent="0.25"/>
    <row r="208" s="233" customFormat="1" ht="15" customHeight="1" x14ac:dyDescent="0.25"/>
    <row r="209" s="233" customFormat="1" ht="15" customHeight="1" x14ac:dyDescent="0.25"/>
    <row r="210" s="233" customFormat="1" ht="15" customHeight="1" x14ac:dyDescent="0.25"/>
    <row r="211" s="233" customFormat="1" ht="15" customHeight="1" x14ac:dyDescent="0.25"/>
    <row r="212" s="233" customFormat="1" ht="15" customHeight="1" x14ac:dyDescent="0.25"/>
    <row r="213" s="233" customFormat="1" ht="15" customHeight="1" x14ac:dyDescent="0.25"/>
    <row r="214" s="233" customFormat="1" ht="15" customHeight="1" x14ac:dyDescent="0.25"/>
    <row r="215" s="233" customFormat="1" ht="15" customHeight="1" x14ac:dyDescent="0.25"/>
    <row r="216" s="233" customFormat="1" ht="15" customHeight="1" x14ac:dyDescent="0.25"/>
    <row r="217" s="233" customFormat="1" ht="15" customHeight="1" x14ac:dyDescent="0.25"/>
    <row r="218" s="233" customFormat="1" ht="15" customHeight="1" x14ac:dyDescent="0.25"/>
    <row r="219" s="233" customFormat="1" ht="15" customHeight="1" x14ac:dyDescent="0.25"/>
    <row r="220" s="233" customFormat="1" ht="15" customHeight="1" x14ac:dyDescent="0.25"/>
    <row r="221" s="233" customFormat="1" ht="15" customHeight="1" x14ac:dyDescent="0.25"/>
    <row r="222" s="233" customFormat="1" ht="15" customHeight="1" x14ac:dyDescent="0.25"/>
    <row r="223" s="233" customFormat="1" ht="15" customHeight="1" x14ac:dyDescent="0.25"/>
    <row r="224" s="233" customFormat="1" ht="15" customHeight="1" x14ac:dyDescent="0.25"/>
    <row r="225" s="233" customFormat="1" ht="15" customHeight="1" x14ac:dyDescent="0.25"/>
    <row r="226" s="233" customFormat="1" ht="15" customHeight="1" x14ac:dyDescent="0.25"/>
    <row r="227" s="233" customFormat="1" ht="15" customHeight="1" x14ac:dyDescent="0.25"/>
    <row r="228" s="233" customFormat="1" ht="15" customHeight="1" x14ac:dyDescent="0.25"/>
    <row r="229" s="233" customFormat="1" ht="15" customHeight="1" x14ac:dyDescent="0.25"/>
    <row r="230" s="233" customFormat="1" ht="15" customHeight="1" x14ac:dyDescent="0.25"/>
    <row r="231" s="233" customFormat="1" ht="15" customHeight="1" x14ac:dyDescent="0.25"/>
    <row r="232" s="233" customFormat="1" ht="15" customHeight="1" x14ac:dyDescent="0.25"/>
    <row r="233" s="233" customFormat="1" ht="15" customHeight="1" x14ac:dyDescent="0.25"/>
    <row r="234" s="233" customFormat="1" ht="15" customHeight="1" x14ac:dyDescent="0.25"/>
    <row r="235" s="233" customFormat="1" ht="15" customHeight="1" x14ac:dyDescent="0.25"/>
    <row r="236" s="233" customFormat="1" ht="15" customHeight="1" x14ac:dyDescent="0.25"/>
    <row r="237" s="233" customFormat="1" ht="15" customHeight="1" x14ac:dyDescent="0.25"/>
    <row r="238" s="233" customFormat="1" ht="15" customHeight="1" x14ac:dyDescent="0.25"/>
    <row r="239" s="233" customFormat="1" ht="15" customHeight="1" x14ac:dyDescent="0.25"/>
    <row r="240" s="233" customFormat="1" ht="15" customHeight="1" x14ac:dyDescent="0.25"/>
    <row r="241" s="233" customFormat="1" ht="15" customHeight="1" x14ac:dyDescent="0.25"/>
    <row r="242" s="233" customFormat="1" ht="15" customHeight="1" x14ac:dyDescent="0.25"/>
    <row r="243" s="233" customFormat="1" ht="15" customHeight="1" x14ac:dyDescent="0.25"/>
    <row r="244" s="233" customFormat="1" ht="15" customHeight="1" x14ac:dyDescent="0.25"/>
    <row r="245" s="233" customFormat="1" ht="15" customHeight="1" x14ac:dyDescent="0.25"/>
    <row r="246" s="233" customFormat="1" ht="15" customHeight="1" x14ac:dyDescent="0.25"/>
    <row r="247" s="233" customFormat="1" ht="15" customHeight="1" x14ac:dyDescent="0.25"/>
    <row r="248" s="233" customFormat="1" ht="15" customHeight="1" x14ac:dyDescent="0.25"/>
    <row r="249" s="233" customFormat="1" ht="15" customHeight="1" x14ac:dyDescent="0.25"/>
    <row r="250" s="233" customFormat="1" ht="15" customHeight="1" x14ac:dyDescent="0.25"/>
    <row r="251" s="233" customFormat="1" ht="15" customHeight="1" x14ac:dyDescent="0.25"/>
    <row r="252" s="233" customFormat="1" ht="15" customHeight="1" x14ac:dyDescent="0.25"/>
    <row r="253" s="233" customFormat="1" ht="15" customHeight="1" x14ac:dyDescent="0.25"/>
    <row r="254" s="233" customFormat="1" ht="15" customHeight="1" x14ac:dyDescent="0.25"/>
    <row r="255" s="233" customFormat="1" ht="15" customHeight="1" x14ac:dyDescent="0.25"/>
    <row r="256" s="233" customFormat="1" ht="15" customHeight="1" x14ac:dyDescent="0.25"/>
    <row r="257" s="233" customFormat="1" ht="15" customHeight="1" x14ac:dyDescent="0.25"/>
    <row r="258" s="233" customFormat="1" ht="15" customHeight="1" x14ac:dyDescent="0.25"/>
    <row r="259" s="233" customFormat="1" ht="15" customHeight="1" x14ac:dyDescent="0.25"/>
    <row r="260" s="233" customFormat="1" ht="15" customHeight="1" x14ac:dyDescent="0.25"/>
    <row r="261" s="233" customFormat="1" ht="15" customHeight="1" x14ac:dyDescent="0.25"/>
    <row r="262" s="233" customFormat="1" ht="15" customHeight="1" x14ac:dyDescent="0.25"/>
    <row r="263" s="233" customFormat="1" ht="15" customHeight="1" x14ac:dyDescent="0.25"/>
    <row r="264" s="233" customFormat="1" ht="15" customHeight="1" x14ac:dyDescent="0.25"/>
    <row r="265" s="233" customFormat="1" ht="15" customHeight="1" x14ac:dyDescent="0.25"/>
    <row r="266" s="233" customFormat="1" ht="15" customHeight="1" x14ac:dyDescent="0.25"/>
    <row r="267" s="233" customFormat="1" ht="15" customHeight="1" x14ac:dyDescent="0.25"/>
    <row r="268" s="233" customFormat="1" ht="15" customHeight="1" x14ac:dyDescent="0.25"/>
    <row r="269" s="233" customFormat="1" ht="15" customHeight="1" x14ac:dyDescent="0.25"/>
    <row r="270" s="233" customFormat="1" ht="15" customHeight="1" x14ac:dyDescent="0.25"/>
    <row r="271" s="233" customFormat="1" ht="15" customHeight="1" x14ac:dyDescent="0.25"/>
    <row r="272" s="233" customFormat="1" ht="15" customHeight="1" x14ac:dyDescent="0.25"/>
    <row r="273" s="233" customFormat="1" ht="15" customHeight="1" x14ac:dyDescent="0.25"/>
    <row r="274" s="233" customFormat="1" ht="15" customHeight="1" x14ac:dyDescent="0.25"/>
    <row r="275" s="233" customFormat="1" ht="15" customHeight="1" x14ac:dyDescent="0.25"/>
    <row r="276" s="233" customFormat="1" ht="15" customHeight="1" x14ac:dyDescent="0.25"/>
    <row r="277" s="233" customFormat="1" ht="15" customHeight="1" x14ac:dyDescent="0.25"/>
    <row r="278" s="233" customFormat="1" ht="15" customHeight="1" x14ac:dyDescent="0.25"/>
    <row r="279" s="233" customFormat="1" ht="15" customHeight="1" x14ac:dyDescent="0.25"/>
    <row r="280" s="233" customFormat="1" ht="15" customHeight="1" x14ac:dyDescent="0.25"/>
    <row r="281" s="233" customFormat="1" ht="15" customHeight="1" x14ac:dyDescent="0.25"/>
    <row r="282" s="233" customFormat="1" ht="15" customHeight="1" x14ac:dyDescent="0.25"/>
    <row r="283" s="233" customFormat="1" ht="15" customHeight="1" x14ac:dyDescent="0.25"/>
    <row r="284" s="233" customFormat="1" ht="15" customHeight="1" x14ac:dyDescent="0.25"/>
    <row r="285" s="233" customFormat="1" ht="15" customHeight="1" x14ac:dyDescent="0.25"/>
    <row r="286" s="233" customFormat="1" ht="15" customHeight="1" x14ac:dyDescent="0.25"/>
    <row r="287" s="233" customFormat="1" ht="15" customHeight="1" x14ac:dyDescent="0.25"/>
    <row r="288" s="233" customFormat="1" ht="15" customHeight="1" x14ac:dyDescent="0.25"/>
    <row r="289" s="233" customFormat="1" ht="15" customHeight="1" x14ac:dyDescent="0.25"/>
    <row r="290" s="233" customFormat="1" ht="15" customHeight="1" x14ac:dyDescent="0.25"/>
    <row r="291" s="233" customFormat="1" ht="15" customHeight="1" x14ac:dyDescent="0.25"/>
    <row r="292" s="233" customFormat="1" ht="15" customHeight="1" x14ac:dyDescent="0.25"/>
    <row r="293" s="233" customFormat="1" ht="15" customHeight="1" x14ac:dyDescent="0.25"/>
    <row r="294" s="233" customFormat="1" ht="15" customHeight="1" x14ac:dyDescent="0.25"/>
    <row r="295" s="233" customFormat="1" ht="15" customHeight="1" x14ac:dyDescent="0.25"/>
    <row r="296" s="233" customFormat="1" ht="15" customHeight="1" x14ac:dyDescent="0.25"/>
    <row r="297" s="233" customFormat="1" ht="15" customHeight="1" x14ac:dyDescent="0.25"/>
    <row r="298" s="233" customFormat="1" ht="15" customHeight="1" x14ac:dyDescent="0.25"/>
    <row r="299" s="233" customFormat="1" ht="15" customHeight="1" x14ac:dyDescent="0.25"/>
    <row r="300" s="233" customFormat="1" ht="15" customHeight="1" x14ac:dyDescent="0.25"/>
    <row r="301" s="233" customFormat="1" ht="15" customHeight="1" x14ac:dyDescent="0.25"/>
    <row r="302" s="233" customFormat="1" ht="15" customHeight="1" x14ac:dyDescent="0.25"/>
    <row r="303" s="233" customFormat="1" ht="15" customHeight="1" x14ac:dyDescent="0.25"/>
    <row r="304" s="233" customFormat="1" ht="15" customHeight="1" x14ac:dyDescent="0.25"/>
    <row r="305" s="233" customFormat="1" ht="15" customHeight="1" x14ac:dyDescent="0.25"/>
    <row r="306" s="233" customFormat="1" ht="15" customHeight="1" x14ac:dyDescent="0.25"/>
    <row r="307" s="233" customFormat="1" ht="15" customHeight="1" x14ac:dyDescent="0.25"/>
    <row r="308" s="233" customFormat="1" ht="15" customHeight="1" x14ac:dyDescent="0.25"/>
    <row r="309" s="233" customFormat="1" ht="15" customHeight="1" x14ac:dyDescent="0.25"/>
    <row r="310" s="233" customFormat="1" ht="15" customHeight="1" x14ac:dyDescent="0.25"/>
    <row r="311" s="233" customFormat="1" ht="15" customHeight="1" x14ac:dyDescent="0.25"/>
    <row r="312" s="233" customFormat="1" ht="15" customHeight="1" x14ac:dyDescent="0.25"/>
    <row r="313" s="233" customFormat="1" ht="15" customHeight="1" x14ac:dyDescent="0.25"/>
    <row r="314" s="233" customFormat="1" ht="15" customHeight="1" x14ac:dyDescent="0.25"/>
    <row r="315" s="233" customFormat="1" ht="15" customHeight="1" x14ac:dyDescent="0.25"/>
    <row r="316" s="233" customFormat="1" ht="15" customHeight="1" x14ac:dyDescent="0.25"/>
    <row r="317" s="233" customFormat="1" ht="15" customHeight="1" x14ac:dyDescent="0.25"/>
    <row r="318" s="233" customFormat="1" ht="15" customHeight="1" x14ac:dyDescent="0.25"/>
    <row r="319" s="233" customFormat="1" ht="15" customHeight="1" x14ac:dyDescent="0.25"/>
    <row r="320" s="233" customFormat="1" ht="15" customHeight="1" x14ac:dyDescent="0.25"/>
    <row r="321" s="233" customFormat="1" ht="15" customHeight="1" x14ac:dyDescent="0.25"/>
    <row r="322" s="233" customFormat="1" ht="15" customHeight="1" x14ac:dyDescent="0.25"/>
    <row r="323" s="233" customFormat="1" ht="15" customHeight="1" x14ac:dyDescent="0.25"/>
    <row r="324" s="233" customFormat="1" ht="15" customHeight="1" x14ac:dyDescent="0.25"/>
    <row r="325" s="233" customFormat="1" ht="15" customHeight="1" x14ac:dyDescent="0.25"/>
    <row r="326" s="233" customFormat="1" ht="15" customHeight="1" x14ac:dyDescent="0.25"/>
    <row r="327" s="233" customFormat="1" ht="15" customHeight="1" x14ac:dyDescent="0.25"/>
    <row r="328" s="233" customFormat="1" ht="15" customHeight="1" x14ac:dyDescent="0.25"/>
    <row r="329" s="233" customFormat="1" ht="15" customHeight="1" x14ac:dyDescent="0.25"/>
    <row r="330" s="233" customFormat="1" ht="15" customHeight="1" x14ac:dyDescent="0.25"/>
    <row r="331" s="233" customFormat="1" ht="15" customHeight="1" x14ac:dyDescent="0.25"/>
    <row r="332" s="233" customFormat="1" ht="15" customHeight="1" x14ac:dyDescent="0.25"/>
    <row r="333" s="233" customFormat="1" ht="15" customHeight="1" x14ac:dyDescent="0.25"/>
    <row r="334" s="233" customFormat="1" ht="15" customHeight="1" x14ac:dyDescent="0.25"/>
    <row r="335" s="233" customFormat="1" ht="15" customHeight="1" x14ac:dyDescent="0.25"/>
    <row r="336" s="233" customFormat="1" ht="15" customHeight="1" x14ac:dyDescent="0.25"/>
    <row r="337" s="233" customFormat="1" ht="15" customHeight="1" x14ac:dyDescent="0.25"/>
    <row r="338" s="233" customFormat="1" ht="15" customHeight="1" x14ac:dyDescent="0.25"/>
    <row r="339" s="233" customFormat="1" ht="15" customHeight="1" x14ac:dyDescent="0.25"/>
    <row r="340" s="233" customFormat="1" ht="15" customHeight="1" x14ac:dyDescent="0.25"/>
    <row r="341" s="233" customFormat="1" ht="15" customHeight="1" x14ac:dyDescent="0.25"/>
    <row r="342" s="233" customFormat="1" ht="15" customHeight="1" x14ac:dyDescent="0.25"/>
    <row r="343" s="233" customFormat="1" ht="15" customHeight="1" x14ac:dyDescent="0.25"/>
    <row r="344" s="233" customFormat="1" ht="15" customHeight="1" x14ac:dyDescent="0.25"/>
    <row r="345" s="233" customFormat="1" ht="15" customHeight="1" x14ac:dyDescent="0.25"/>
    <row r="346" s="233" customFormat="1" ht="15" customHeight="1" x14ac:dyDescent="0.25"/>
    <row r="347" s="233" customFormat="1" ht="15" customHeight="1" x14ac:dyDescent="0.25"/>
    <row r="348" s="233" customFormat="1" ht="15" customHeight="1" x14ac:dyDescent="0.25"/>
    <row r="349" s="233" customFormat="1" ht="15" customHeight="1" x14ac:dyDescent="0.25"/>
    <row r="350" s="233" customFormat="1" ht="15" customHeight="1" x14ac:dyDescent="0.25"/>
    <row r="351" s="233" customFormat="1" ht="15" customHeight="1" x14ac:dyDescent="0.25"/>
    <row r="352" s="233" customFormat="1" ht="15" customHeight="1" x14ac:dyDescent="0.25"/>
    <row r="353" s="233" customFormat="1" ht="15" customHeight="1" x14ac:dyDescent="0.25"/>
    <row r="354" s="233" customFormat="1" ht="15" customHeight="1" x14ac:dyDescent="0.25"/>
    <row r="355" s="233" customFormat="1" ht="15" customHeight="1" x14ac:dyDescent="0.25"/>
    <row r="356" s="233" customFormat="1" ht="15" customHeight="1" x14ac:dyDescent="0.25"/>
    <row r="357" s="233" customFormat="1" ht="15" customHeight="1" x14ac:dyDescent="0.25"/>
    <row r="358" s="233" customFormat="1" ht="15" customHeight="1" x14ac:dyDescent="0.25"/>
    <row r="359" s="233" customFormat="1" ht="15" customHeight="1" x14ac:dyDescent="0.25"/>
    <row r="360" s="233" customFormat="1" ht="15" customHeight="1" x14ac:dyDescent="0.25"/>
    <row r="361" s="233" customFormat="1" ht="15" customHeight="1" x14ac:dyDescent="0.25"/>
    <row r="362" s="233" customFormat="1" ht="15" customHeight="1" x14ac:dyDescent="0.25"/>
    <row r="363" s="233" customFormat="1" ht="15" customHeight="1" x14ac:dyDescent="0.25"/>
    <row r="364" s="233" customFormat="1" ht="15" customHeight="1" x14ac:dyDescent="0.25"/>
    <row r="365" s="233" customFormat="1" ht="15" customHeight="1" x14ac:dyDescent="0.25"/>
    <row r="366" s="233" customFormat="1" ht="15" customHeight="1" x14ac:dyDescent="0.25"/>
    <row r="367" s="233" customFormat="1" ht="15" customHeight="1" x14ac:dyDescent="0.25"/>
    <row r="368" s="233" customFormat="1" ht="15" customHeight="1" x14ac:dyDescent="0.25"/>
    <row r="369" s="233" customFormat="1" ht="15" customHeight="1" x14ac:dyDescent="0.25"/>
    <row r="370" s="233" customFormat="1" ht="15" customHeight="1" x14ac:dyDescent="0.25"/>
    <row r="371" s="233" customFormat="1" ht="15" customHeight="1" x14ac:dyDescent="0.25"/>
    <row r="372" s="233" customFormat="1" ht="15" customHeight="1" x14ac:dyDescent="0.25"/>
    <row r="373" s="233" customFormat="1" ht="15" customHeight="1" x14ac:dyDescent="0.25"/>
    <row r="374" s="233" customFormat="1" ht="15" customHeight="1" x14ac:dyDescent="0.25"/>
    <row r="375" s="233" customFormat="1" ht="15" customHeight="1" x14ac:dyDescent="0.25"/>
    <row r="376" s="233" customFormat="1" ht="15" customHeight="1" x14ac:dyDescent="0.25"/>
    <row r="377" s="233" customFormat="1" ht="15" customHeight="1" x14ac:dyDescent="0.25"/>
    <row r="378" s="233" customFormat="1" ht="15" customHeight="1" x14ac:dyDescent="0.25"/>
    <row r="379" s="233" customFormat="1" ht="15" customHeight="1" x14ac:dyDescent="0.25"/>
    <row r="380" s="233" customFormat="1" ht="15" customHeight="1" x14ac:dyDescent="0.25"/>
    <row r="381" s="233" customFormat="1" ht="15" customHeight="1" x14ac:dyDescent="0.25"/>
    <row r="382" s="233" customFormat="1" ht="15" customHeight="1" x14ac:dyDescent="0.25"/>
    <row r="383" s="233" customFormat="1" ht="15" customHeight="1" x14ac:dyDescent="0.25"/>
    <row r="384" s="233" customFormat="1" ht="15" customHeight="1" x14ac:dyDescent="0.25"/>
    <row r="385" s="233" customFormat="1" ht="15" customHeight="1" x14ac:dyDescent="0.25"/>
    <row r="386" s="233" customFormat="1" ht="15" customHeight="1" x14ac:dyDescent="0.25"/>
    <row r="387" s="233" customFormat="1" ht="15" customHeight="1" x14ac:dyDescent="0.25"/>
    <row r="388" s="233" customFormat="1" ht="15" customHeight="1" x14ac:dyDescent="0.25"/>
    <row r="389" s="233" customFormat="1" ht="15" customHeight="1" x14ac:dyDescent="0.25"/>
    <row r="390" s="233" customFormat="1" ht="15" customHeight="1" x14ac:dyDescent="0.25"/>
    <row r="391" s="233" customFormat="1" ht="15" customHeight="1" x14ac:dyDescent="0.25"/>
    <row r="392" s="233" customFormat="1" ht="15" customHeight="1" x14ac:dyDescent="0.25"/>
    <row r="393" s="233" customFormat="1" ht="15" customHeight="1" x14ac:dyDescent="0.25"/>
    <row r="394" s="233" customFormat="1" ht="15" customHeight="1" x14ac:dyDescent="0.25"/>
    <row r="395" s="233" customFormat="1" ht="15" customHeight="1" x14ac:dyDescent="0.25"/>
    <row r="396" s="233" customFormat="1" ht="15" customHeight="1" x14ac:dyDescent="0.25"/>
    <row r="397" s="233" customFormat="1" ht="15" customHeight="1" x14ac:dyDescent="0.25"/>
    <row r="398" s="233" customFormat="1" ht="15" customHeight="1" x14ac:dyDescent="0.25"/>
    <row r="399" s="233" customFormat="1" ht="15" customHeight="1" x14ac:dyDescent="0.25"/>
    <row r="400" s="233" customFormat="1" ht="15" customHeight="1" x14ac:dyDescent="0.25"/>
    <row r="401" s="233" customFormat="1" ht="15" customHeight="1" x14ac:dyDescent="0.25"/>
    <row r="402" s="233" customFormat="1" ht="15" customHeight="1" x14ac:dyDescent="0.25"/>
    <row r="403" s="233" customFormat="1" ht="15" customHeight="1" x14ac:dyDescent="0.25"/>
    <row r="404" s="233" customFormat="1" ht="15" customHeight="1" x14ac:dyDescent="0.25"/>
    <row r="405" s="233" customFormat="1" ht="15" customHeight="1" x14ac:dyDescent="0.25"/>
    <row r="406" s="233" customFormat="1" ht="15" customHeight="1" x14ac:dyDescent="0.25"/>
    <row r="407" s="233" customFormat="1" ht="15" customHeight="1" x14ac:dyDescent="0.25"/>
    <row r="408" s="233" customFormat="1" ht="15" customHeight="1" x14ac:dyDescent="0.25"/>
    <row r="409" s="233" customFormat="1" ht="15" customHeight="1" x14ac:dyDescent="0.25"/>
    <row r="410" s="233" customFormat="1" ht="15" customHeight="1" x14ac:dyDescent="0.25"/>
    <row r="411" s="233" customFormat="1" ht="15" customHeight="1" x14ac:dyDescent="0.25"/>
    <row r="412" s="233" customFormat="1" ht="15" customHeight="1" x14ac:dyDescent="0.25"/>
    <row r="413" s="233" customFormat="1" ht="15" customHeight="1" x14ac:dyDescent="0.25"/>
    <row r="414" s="233" customFormat="1" ht="15" customHeight="1" x14ac:dyDescent="0.25"/>
    <row r="415" s="233" customFormat="1" ht="15" customHeight="1" x14ac:dyDescent="0.25"/>
    <row r="416" s="233" customFormat="1" ht="15" customHeight="1" x14ac:dyDescent="0.25"/>
    <row r="417" s="233" customFormat="1" ht="15" customHeight="1" x14ac:dyDescent="0.25"/>
    <row r="418" s="233" customFormat="1" ht="15" customHeight="1" x14ac:dyDescent="0.25"/>
    <row r="419" s="233" customFormat="1" ht="15" customHeight="1" x14ac:dyDescent="0.25"/>
    <row r="420" s="233" customFormat="1" ht="15" customHeight="1" x14ac:dyDescent="0.25"/>
    <row r="421" s="233" customFormat="1" ht="15" customHeight="1" x14ac:dyDescent="0.25"/>
    <row r="422" s="233" customFormat="1" ht="15" customHeight="1" x14ac:dyDescent="0.25"/>
    <row r="423" s="233" customFormat="1" ht="15" customHeight="1" x14ac:dyDescent="0.25"/>
    <row r="424" s="233" customFormat="1" ht="15" customHeight="1" x14ac:dyDescent="0.25"/>
    <row r="425" s="233" customFormat="1" ht="15" customHeight="1" x14ac:dyDescent="0.25"/>
    <row r="426" s="233" customFormat="1" ht="15" customHeight="1" x14ac:dyDescent="0.25"/>
    <row r="427" s="233" customFormat="1" ht="15" customHeight="1" x14ac:dyDescent="0.25"/>
    <row r="428" s="233" customFormat="1" ht="15" customHeight="1" x14ac:dyDescent="0.25"/>
    <row r="429" s="233" customFormat="1" ht="15" customHeight="1" x14ac:dyDescent="0.25"/>
    <row r="430" s="233" customFormat="1" ht="15" customHeight="1" x14ac:dyDescent="0.25"/>
    <row r="431" s="233" customFormat="1" ht="15" customHeight="1" x14ac:dyDescent="0.25"/>
    <row r="432" s="233" customFormat="1" ht="15" customHeight="1" x14ac:dyDescent="0.25"/>
    <row r="433" s="233" customFormat="1" ht="15" customHeight="1" x14ac:dyDescent="0.25"/>
    <row r="434" s="233" customFormat="1" ht="15" customHeight="1" x14ac:dyDescent="0.25"/>
    <row r="435" s="233" customFormat="1" ht="15" customHeight="1" x14ac:dyDescent="0.25"/>
    <row r="436" s="233" customFormat="1" ht="15" customHeight="1" x14ac:dyDescent="0.25"/>
    <row r="437" s="233" customFormat="1" ht="15" customHeight="1" x14ac:dyDescent="0.25"/>
    <row r="438" s="233" customFormat="1" ht="15" customHeight="1" x14ac:dyDescent="0.25"/>
    <row r="439" s="233" customFormat="1" ht="15" customHeight="1" x14ac:dyDescent="0.25"/>
    <row r="440" s="233" customFormat="1" ht="15" customHeight="1" x14ac:dyDescent="0.25"/>
    <row r="441" s="233" customFormat="1" ht="15" customHeight="1" x14ac:dyDescent="0.25"/>
    <row r="442" s="233" customFormat="1" ht="15" customHeight="1" x14ac:dyDescent="0.25"/>
    <row r="443" s="233" customFormat="1" ht="15" customHeight="1" x14ac:dyDescent="0.25"/>
    <row r="444" s="233" customFormat="1" ht="15" customHeight="1" x14ac:dyDescent="0.25"/>
    <row r="445" s="233" customFormat="1" ht="15" customHeight="1" x14ac:dyDescent="0.25"/>
    <row r="446" s="233" customFormat="1" ht="15" customHeight="1" x14ac:dyDescent="0.25"/>
    <row r="447" s="233" customFormat="1" ht="15" customHeight="1" x14ac:dyDescent="0.25"/>
    <row r="448" s="233" customFormat="1" ht="15" customHeight="1" x14ac:dyDescent="0.25"/>
    <row r="449" s="233" customFormat="1" ht="15" customHeight="1" x14ac:dyDescent="0.25"/>
    <row r="450" s="233" customFormat="1" ht="15" customHeight="1" x14ac:dyDescent="0.25"/>
    <row r="451" s="233" customFormat="1" ht="15" customHeight="1" x14ac:dyDescent="0.25"/>
    <row r="452" s="233" customFormat="1" ht="15" customHeight="1" x14ac:dyDescent="0.25"/>
    <row r="453" s="233" customFormat="1" ht="15" customHeight="1" x14ac:dyDescent="0.25"/>
    <row r="454" s="233" customFormat="1" ht="15" customHeight="1" x14ac:dyDescent="0.25"/>
    <row r="455" s="233" customFormat="1" ht="15" customHeight="1" x14ac:dyDescent="0.25"/>
    <row r="456" s="233" customFormat="1" ht="15" customHeight="1" x14ac:dyDescent="0.25"/>
    <row r="457" s="233" customFormat="1" ht="15" customHeight="1" x14ac:dyDescent="0.25"/>
    <row r="458" s="233" customFormat="1" ht="15" customHeight="1" x14ac:dyDescent="0.25"/>
    <row r="459" s="233" customFormat="1" ht="15" customHeight="1" x14ac:dyDescent="0.25"/>
    <row r="460" s="233" customFormat="1" ht="15" customHeight="1" x14ac:dyDescent="0.25"/>
    <row r="461" s="233" customFormat="1" ht="15" customHeight="1" x14ac:dyDescent="0.25"/>
    <row r="462" s="233" customFormat="1" ht="15" customHeight="1" x14ac:dyDescent="0.25"/>
    <row r="463" s="233" customFormat="1" ht="15" customHeight="1" x14ac:dyDescent="0.25"/>
    <row r="464" s="233" customFormat="1" ht="15" customHeight="1" x14ac:dyDescent="0.25"/>
    <row r="465" s="233" customFormat="1" ht="15" customHeight="1" x14ac:dyDescent="0.25"/>
    <row r="466" s="233" customFormat="1" ht="15" customHeight="1" x14ac:dyDescent="0.25"/>
    <row r="467" s="233" customFormat="1" ht="15" customHeight="1" x14ac:dyDescent="0.25"/>
    <row r="468" s="233" customFormat="1" ht="15" customHeight="1" x14ac:dyDescent="0.25"/>
    <row r="469" s="233" customFormat="1" ht="15" customHeight="1" x14ac:dyDescent="0.25"/>
    <row r="470" s="233" customFormat="1" ht="15" customHeight="1" x14ac:dyDescent="0.25"/>
    <row r="471" s="233" customFormat="1" ht="15" customHeight="1" x14ac:dyDescent="0.25"/>
    <row r="472" s="233" customFormat="1" ht="15" customHeight="1" x14ac:dyDescent="0.25"/>
    <row r="473" s="233" customFormat="1" ht="15" customHeight="1" x14ac:dyDescent="0.25"/>
    <row r="474" s="233" customFormat="1" ht="15" customHeight="1" x14ac:dyDescent="0.25"/>
    <row r="475" s="233" customFormat="1" ht="15" customHeight="1" x14ac:dyDescent="0.25"/>
    <row r="476" s="233" customFormat="1" ht="15" customHeight="1" x14ac:dyDescent="0.25"/>
    <row r="477" s="233" customFormat="1" ht="15" customHeight="1" x14ac:dyDescent="0.25"/>
    <row r="478" s="233" customFormat="1" ht="15" customHeight="1" x14ac:dyDescent="0.25"/>
    <row r="479" s="233" customFormat="1" ht="15" customHeight="1" x14ac:dyDescent="0.25"/>
    <row r="480" s="233" customFormat="1" ht="15" customHeight="1" x14ac:dyDescent="0.25"/>
    <row r="481" s="233" customFormat="1" ht="15" customHeight="1" x14ac:dyDescent="0.25"/>
    <row r="482" s="233" customFormat="1" ht="15" customHeight="1" x14ac:dyDescent="0.25"/>
    <row r="483" s="233" customFormat="1" ht="15" customHeight="1" x14ac:dyDescent="0.25"/>
    <row r="484" s="233" customFormat="1" ht="15" customHeight="1" x14ac:dyDescent="0.25"/>
    <row r="485" s="233" customFormat="1" ht="15" customHeight="1" x14ac:dyDescent="0.25"/>
    <row r="486" s="233" customFormat="1" ht="15" customHeight="1" x14ac:dyDescent="0.25"/>
    <row r="487" s="233" customFormat="1" ht="15" customHeight="1" x14ac:dyDescent="0.25"/>
    <row r="488" s="233" customFormat="1" ht="15" customHeight="1" x14ac:dyDescent="0.25"/>
    <row r="489" s="233" customFormat="1" ht="15" customHeight="1" x14ac:dyDescent="0.25"/>
    <row r="490" s="233" customFormat="1" ht="15" customHeight="1" x14ac:dyDescent="0.25"/>
    <row r="491" s="233" customFormat="1" ht="15" customHeight="1" x14ac:dyDescent="0.25"/>
    <row r="492" s="233" customFormat="1" ht="15" customHeight="1" x14ac:dyDescent="0.25"/>
    <row r="493" s="233" customFormat="1" ht="15" customHeight="1" x14ac:dyDescent="0.25"/>
    <row r="494" s="233" customFormat="1" ht="15" customHeight="1" x14ac:dyDescent="0.25"/>
    <row r="495" s="233" customFormat="1" ht="15" customHeight="1" x14ac:dyDescent="0.25"/>
    <row r="496" s="233" customFormat="1" ht="15" customHeight="1" x14ac:dyDescent="0.25"/>
    <row r="497" s="233" customFormat="1" ht="15" customHeight="1" x14ac:dyDescent="0.25"/>
    <row r="498" s="233" customFormat="1" ht="15" customHeight="1" x14ac:dyDescent="0.25"/>
    <row r="499" s="233" customFormat="1" ht="15" customHeight="1" x14ac:dyDescent="0.25"/>
    <row r="500" s="233" customFormat="1" ht="15" customHeight="1" x14ac:dyDescent="0.25"/>
    <row r="501" s="233" customFormat="1" ht="15" customHeight="1" x14ac:dyDescent="0.25"/>
    <row r="502" s="233" customFormat="1" ht="15" customHeight="1" x14ac:dyDescent="0.25"/>
    <row r="503" s="233" customFormat="1" ht="15" customHeight="1" x14ac:dyDescent="0.25"/>
    <row r="504" s="233" customFormat="1" ht="15" customHeight="1" x14ac:dyDescent="0.25"/>
    <row r="505" s="233" customFormat="1" ht="15" customHeight="1" x14ac:dyDescent="0.25"/>
    <row r="506" s="233" customFormat="1" ht="15" customHeight="1" x14ac:dyDescent="0.25"/>
    <row r="507" s="233" customFormat="1" ht="15" customHeight="1" x14ac:dyDescent="0.25"/>
    <row r="508" s="233" customFormat="1" ht="15" customHeight="1" x14ac:dyDescent="0.25"/>
    <row r="509" s="233" customFormat="1" ht="15" customHeight="1" x14ac:dyDescent="0.25"/>
    <row r="510" s="233" customFormat="1" ht="15" customHeight="1" x14ac:dyDescent="0.25"/>
    <row r="511" s="233" customFormat="1" ht="15" customHeight="1" x14ac:dyDescent="0.25"/>
    <row r="512" s="233" customFormat="1" ht="15" customHeight="1" x14ac:dyDescent="0.25"/>
    <row r="513" s="233" customFormat="1" ht="15" customHeight="1" x14ac:dyDescent="0.25"/>
    <row r="514" s="233" customFormat="1" ht="15" customHeight="1" x14ac:dyDescent="0.25"/>
    <row r="515" s="233" customFormat="1" ht="15" customHeight="1" x14ac:dyDescent="0.25"/>
    <row r="516" s="233" customFormat="1" ht="15" customHeight="1" x14ac:dyDescent="0.25"/>
    <row r="517" s="233" customFormat="1" ht="15" customHeight="1" x14ac:dyDescent="0.25"/>
    <row r="518" s="233" customFormat="1" ht="15" customHeight="1" x14ac:dyDescent="0.25"/>
    <row r="519" s="233" customFormat="1" ht="15" customHeight="1" x14ac:dyDescent="0.25"/>
    <row r="520" s="233" customFormat="1" ht="15" customHeight="1" x14ac:dyDescent="0.25"/>
    <row r="521" s="233" customFormat="1" ht="15" customHeight="1" x14ac:dyDescent="0.25"/>
    <row r="522" s="233" customFormat="1" ht="15" customHeight="1" x14ac:dyDescent="0.25"/>
    <row r="523" s="233" customFormat="1" ht="15" customHeight="1" x14ac:dyDescent="0.25"/>
    <row r="524" s="233" customFormat="1" ht="15" customHeight="1" x14ac:dyDescent="0.25"/>
    <row r="525" s="233" customFormat="1" ht="15" customHeight="1" x14ac:dyDescent="0.25"/>
    <row r="526" s="233" customFormat="1" ht="15" customHeight="1" x14ac:dyDescent="0.25"/>
    <row r="527" s="233" customFormat="1" ht="15" customHeight="1" x14ac:dyDescent="0.25"/>
    <row r="528" s="233" customFormat="1" ht="15" customHeight="1" x14ac:dyDescent="0.25"/>
    <row r="529" s="233" customFormat="1" ht="15" customHeight="1" x14ac:dyDescent="0.25"/>
    <row r="530" s="233" customFormat="1" ht="15" customHeight="1" x14ac:dyDescent="0.25"/>
    <row r="531" s="233" customFormat="1" ht="15" customHeight="1" x14ac:dyDescent="0.25"/>
    <row r="532" s="233" customFormat="1" ht="15" customHeight="1" x14ac:dyDescent="0.25"/>
    <row r="533" s="233" customFormat="1" ht="15" customHeight="1" x14ac:dyDescent="0.25"/>
    <row r="534" s="233" customFormat="1" ht="15" customHeight="1" x14ac:dyDescent="0.25"/>
    <row r="535" s="233" customFormat="1" ht="15" customHeight="1" x14ac:dyDescent="0.25"/>
    <row r="536" s="233" customFormat="1" ht="15" customHeight="1" x14ac:dyDescent="0.25"/>
    <row r="537" s="233" customFormat="1" ht="15" customHeight="1" x14ac:dyDescent="0.25"/>
    <row r="538" s="233" customFormat="1" ht="15" customHeight="1" x14ac:dyDescent="0.25"/>
    <row r="539" s="233" customFormat="1" ht="15" customHeight="1" x14ac:dyDescent="0.25"/>
    <row r="540" s="233" customFormat="1" ht="15" customHeight="1" x14ac:dyDescent="0.25"/>
    <row r="541" s="233" customFormat="1" ht="15" customHeight="1" x14ac:dyDescent="0.25"/>
    <row r="542" s="233" customFormat="1" ht="15" customHeight="1" x14ac:dyDescent="0.25"/>
    <row r="543" s="233" customFormat="1" ht="15" customHeight="1" x14ac:dyDescent="0.25"/>
    <row r="544" s="233" customFormat="1" ht="15" customHeight="1" x14ac:dyDescent="0.25"/>
    <row r="545" s="233" customFormat="1" ht="15" customHeight="1" x14ac:dyDescent="0.25"/>
    <row r="546" s="233" customFormat="1" ht="15" customHeight="1" x14ac:dyDescent="0.25"/>
    <row r="547" s="233" customFormat="1" ht="15" customHeight="1" x14ac:dyDescent="0.25"/>
    <row r="548" s="233" customFormat="1" ht="15" customHeight="1" x14ac:dyDescent="0.25"/>
    <row r="549" s="233" customFormat="1" ht="15" customHeight="1" x14ac:dyDescent="0.25"/>
    <row r="550" s="233" customFormat="1" ht="15" customHeight="1" x14ac:dyDescent="0.25"/>
    <row r="551" s="233" customFormat="1" ht="15" customHeight="1" x14ac:dyDescent="0.25"/>
    <row r="552" s="233" customFormat="1" ht="15" customHeight="1" x14ac:dyDescent="0.25"/>
    <row r="553" s="233" customFormat="1" ht="15" customHeight="1" x14ac:dyDescent="0.25"/>
    <row r="554" s="233" customFormat="1" ht="15" customHeight="1" x14ac:dyDescent="0.25"/>
    <row r="555" s="233" customFormat="1" ht="15" customHeight="1" x14ac:dyDescent="0.25"/>
    <row r="556" s="233" customFormat="1" ht="15" customHeight="1" x14ac:dyDescent="0.25"/>
    <row r="557" s="233" customFormat="1" ht="15" customHeight="1" x14ac:dyDescent="0.25"/>
    <row r="558" s="233" customFormat="1" ht="15" customHeight="1" x14ac:dyDescent="0.25"/>
    <row r="559" s="233" customFormat="1" ht="15" customHeight="1" x14ac:dyDescent="0.25"/>
    <row r="560" s="233" customFormat="1" ht="15" customHeight="1" x14ac:dyDescent="0.25"/>
    <row r="561" s="233" customFormat="1" ht="15" customHeight="1" x14ac:dyDescent="0.25"/>
    <row r="562" s="233" customFormat="1" ht="15" customHeight="1" x14ac:dyDescent="0.25"/>
    <row r="563" s="233" customFormat="1" ht="15" customHeight="1" x14ac:dyDescent="0.25"/>
    <row r="564" s="233" customFormat="1" ht="15" customHeight="1" x14ac:dyDescent="0.25"/>
    <row r="565" s="233" customFormat="1" ht="15" customHeight="1" x14ac:dyDescent="0.25"/>
    <row r="566" s="233" customFormat="1" ht="15" customHeight="1" x14ac:dyDescent="0.25"/>
    <row r="567" s="233" customFormat="1" ht="15" customHeight="1" x14ac:dyDescent="0.25"/>
    <row r="568" s="233" customFormat="1" ht="15" customHeight="1" x14ac:dyDescent="0.25"/>
    <row r="569" s="233" customFormat="1" ht="15" customHeight="1" x14ac:dyDescent="0.25"/>
    <row r="570" s="233" customFormat="1" ht="15" customHeight="1" x14ac:dyDescent="0.25"/>
    <row r="571" s="233" customFormat="1" ht="15" customHeight="1" x14ac:dyDescent="0.25"/>
    <row r="572" s="233" customFormat="1" ht="15" customHeight="1" x14ac:dyDescent="0.25"/>
    <row r="573" s="233" customFormat="1" ht="15" customHeight="1" x14ac:dyDescent="0.25"/>
    <row r="574" s="233" customFormat="1" ht="15" customHeight="1" x14ac:dyDescent="0.25"/>
    <row r="575" s="233" customFormat="1" ht="15" customHeight="1" x14ac:dyDescent="0.25"/>
    <row r="576" s="233" customFormat="1" ht="15" customHeight="1" x14ac:dyDescent="0.25"/>
    <row r="577" s="233" customFormat="1" ht="15" customHeight="1" x14ac:dyDescent="0.25"/>
    <row r="578" s="233" customFormat="1" ht="15" customHeight="1" x14ac:dyDescent="0.25"/>
    <row r="579" s="233" customFormat="1" ht="15" customHeight="1" x14ac:dyDescent="0.25"/>
    <row r="580" s="233" customFormat="1" ht="15" customHeight="1" x14ac:dyDescent="0.25"/>
    <row r="581" s="233" customFormat="1" ht="15" customHeight="1" x14ac:dyDescent="0.25"/>
    <row r="582" s="233" customFormat="1" ht="15" customHeight="1" x14ac:dyDescent="0.25"/>
    <row r="583" s="233" customFormat="1" ht="15" customHeight="1" x14ac:dyDescent="0.25"/>
    <row r="584" s="233" customFormat="1" ht="15" customHeight="1" x14ac:dyDescent="0.25"/>
    <row r="585" s="233" customFormat="1" ht="15" customHeight="1" x14ac:dyDescent="0.25"/>
    <row r="586" s="233" customFormat="1" ht="15" customHeight="1" x14ac:dyDescent="0.25"/>
    <row r="587" s="233" customFormat="1" ht="15" customHeight="1" x14ac:dyDescent="0.25"/>
    <row r="588" s="233" customFormat="1" ht="15" customHeight="1" x14ac:dyDescent="0.25"/>
    <row r="589" s="233" customFormat="1" ht="15" customHeight="1" x14ac:dyDescent="0.25"/>
    <row r="590" s="233" customFormat="1" ht="15" customHeight="1" x14ac:dyDescent="0.25"/>
    <row r="591" s="233" customFormat="1" ht="15" customHeight="1" x14ac:dyDescent="0.25"/>
    <row r="592" s="233" customFormat="1" ht="15" customHeight="1" x14ac:dyDescent="0.25"/>
    <row r="593" s="233" customFormat="1" ht="15" customHeight="1" x14ac:dyDescent="0.25"/>
    <row r="594" s="233" customFormat="1" ht="15" customHeight="1" x14ac:dyDescent="0.25"/>
    <row r="595" s="233" customFormat="1" ht="15" customHeight="1" x14ac:dyDescent="0.25"/>
    <row r="596" s="233" customFormat="1" ht="15" customHeight="1" x14ac:dyDescent="0.25"/>
    <row r="597" s="233" customFormat="1" ht="15" customHeight="1" x14ac:dyDescent="0.25"/>
    <row r="598" s="233" customFormat="1" ht="15" customHeight="1" x14ac:dyDescent="0.25"/>
    <row r="599" s="233" customFormat="1" ht="15" customHeight="1" x14ac:dyDescent="0.25"/>
    <row r="600" s="233" customFormat="1" ht="15" customHeight="1" x14ac:dyDescent="0.25"/>
    <row r="601" s="233" customFormat="1" ht="15" customHeight="1" x14ac:dyDescent="0.25"/>
    <row r="602" s="233" customFormat="1" ht="15" customHeight="1" x14ac:dyDescent="0.25"/>
    <row r="603" s="233" customFormat="1" ht="15" customHeight="1" x14ac:dyDescent="0.25"/>
    <row r="604" s="233" customFormat="1" ht="15" customHeight="1" x14ac:dyDescent="0.25"/>
    <row r="605" s="233" customFormat="1" ht="15" customHeight="1" x14ac:dyDescent="0.25"/>
    <row r="606" s="233" customFormat="1" ht="15" customHeight="1" x14ac:dyDescent="0.25"/>
    <row r="607" s="233" customFormat="1" ht="15" customHeight="1" x14ac:dyDescent="0.25"/>
    <row r="608" s="233" customFormat="1" ht="15" customHeight="1" x14ac:dyDescent="0.25"/>
    <row r="609" s="233" customFormat="1" ht="15" customHeight="1" x14ac:dyDescent="0.25"/>
    <row r="610" s="233" customFormat="1" ht="15" customHeight="1" x14ac:dyDescent="0.25"/>
    <row r="611" s="233" customFormat="1" ht="15" customHeight="1" x14ac:dyDescent="0.25"/>
    <row r="612" s="233" customFormat="1" ht="15" customHeight="1" x14ac:dyDescent="0.25"/>
    <row r="613" s="233" customFormat="1" ht="15" customHeight="1" x14ac:dyDescent="0.25"/>
    <row r="614" s="233" customFormat="1" ht="15" customHeight="1" x14ac:dyDescent="0.25"/>
    <row r="615" s="233" customFormat="1" ht="15" customHeight="1" x14ac:dyDescent="0.25"/>
    <row r="616" s="233" customFormat="1" ht="15" customHeight="1" x14ac:dyDescent="0.25"/>
    <row r="617" s="233" customFormat="1" ht="15" customHeight="1" x14ac:dyDescent="0.25"/>
    <row r="618" s="233" customFormat="1" ht="15" customHeight="1" x14ac:dyDescent="0.25"/>
    <row r="619" s="233" customFormat="1" ht="15" customHeight="1" x14ac:dyDescent="0.25"/>
    <row r="620" s="233" customFormat="1" ht="15" customHeight="1" x14ac:dyDescent="0.25"/>
    <row r="621" s="233" customFormat="1" ht="15" customHeight="1" x14ac:dyDescent="0.25"/>
    <row r="622" s="233" customFormat="1" ht="15" customHeight="1" x14ac:dyDescent="0.25"/>
    <row r="623" s="233" customFormat="1" ht="15" customHeight="1" x14ac:dyDescent="0.25"/>
    <row r="624" s="233" customFormat="1" ht="15" customHeight="1" x14ac:dyDescent="0.25"/>
    <row r="625" s="233" customFormat="1" ht="15" customHeight="1" x14ac:dyDescent="0.25"/>
    <row r="626" s="233" customFormat="1" ht="15" customHeight="1" x14ac:dyDescent="0.25"/>
    <row r="627" s="233" customFormat="1" ht="15" customHeight="1" x14ac:dyDescent="0.25"/>
    <row r="628" s="233" customFormat="1" ht="15" customHeight="1" x14ac:dyDescent="0.25"/>
    <row r="629" s="233" customFormat="1" ht="15" customHeight="1" x14ac:dyDescent="0.25"/>
    <row r="630" s="233" customFormat="1" ht="15" customHeight="1" x14ac:dyDescent="0.25"/>
    <row r="631" s="233" customFormat="1" ht="15" customHeight="1" x14ac:dyDescent="0.25"/>
    <row r="632" s="233" customFormat="1" ht="15" customHeight="1" x14ac:dyDescent="0.25"/>
    <row r="633" s="233" customFormat="1" ht="15" customHeight="1" x14ac:dyDescent="0.25"/>
    <row r="634" s="233" customFormat="1" ht="15" customHeight="1" x14ac:dyDescent="0.25"/>
    <row r="635" s="233" customFormat="1" ht="15" customHeight="1" x14ac:dyDescent="0.25"/>
    <row r="636" s="233" customFormat="1" ht="15" customHeight="1" x14ac:dyDescent="0.25"/>
    <row r="637" s="233" customFormat="1" ht="15" customHeight="1" x14ac:dyDescent="0.25"/>
    <row r="638" s="233" customFormat="1" ht="15" customHeight="1" x14ac:dyDescent="0.25"/>
    <row r="639" s="233" customFormat="1" ht="15" customHeight="1" x14ac:dyDescent="0.25"/>
    <row r="640" s="233" customFormat="1" ht="15" customHeight="1" x14ac:dyDescent="0.25"/>
    <row r="641" s="233" customFormat="1" ht="15" customHeight="1" x14ac:dyDescent="0.25"/>
    <row r="642" s="233" customFormat="1" ht="15" customHeight="1" x14ac:dyDescent="0.25"/>
    <row r="643" s="233" customFormat="1" ht="15" customHeight="1" x14ac:dyDescent="0.25"/>
    <row r="644" s="233" customFormat="1" ht="15" customHeight="1" x14ac:dyDescent="0.25"/>
    <row r="645" s="233" customFormat="1" ht="15" customHeight="1" x14ac:dyDescent="0.25"/>
    <row r="646" s="233" customFormat="1" ht="15" customHeight="1" x14ac:dyDescent="0.25"/>
    <row r="647" s="233" customFormat="1" ht="15" customHeight="1" x14ac:dyDescent="0.25"/>
    <row r="648" s="233" customFormat="1" ht="15" customHeight="1" x14ac:dyDescent="0.25"/>
    <row r="649" s="233" customFormat="1" ht="15" customHeight="1" x14ac:dyDescent="0.25"/>
    <row r="650" s="233" customFormat="1" ht="15" customHeight="1" x14ac:dyDescent="0.25"/>
    <row r="651" s="233" customFormat="1" ht="15" customHeight="1" x14ac:dyDescent="0.25"/>
    <row r="652" s="233" customFormat="1" ht="15" customHeight="1" x14ac:dyDescent="0.25"/>
    <row r="653" s="233" customFormat="1" ht="15" customHeight="1" x14ac:dyDescent="0.25"/>
    <row r="654" s="233" customFormat="1" ht="15" customHeight="1" x14ac:dyDescent="0.25"/>
    <row r="655" s="233" customFormat="1" ht="15" customHeight="1" x14ac:dyDescent="0.25"/>
    <row r="656" s="233" customFormat="1" ht="15" customHeight="1" x14ac:dyDescent="0.25"/>
    <row r="657" s="233" customFormat="1" ht="15" customHeight="1" x14ac:dyDescent="0.25"/>
    <row r="658" s="233" customFormat="1" ht="15" customHeight="1" x14ac:dyDescent="0.25"/>
    <row r="659" s="233" customFormat="1" ht="15" customHeight="1" x14ac:dyDescent="0.25"/>
    <row r="660" s="233" customFormat="1" ht="15" customHeight="1" x14ac:dyDescent="0.25"/>
    <row r="661" s="233" customFormat="1" ht="15" customHeight="1" x14ac:dyDescent="0.25"/>
    <row r="662" s="233" customFormat="1" ht="15" customHeight="1" x14ac:dyDescent="0.25"/>
    <row r="663" s="233" customFormat="1" ht="15" customHeight="1" x14ac:dyDescent="0.25"/>
    <row r="664" s="233" customFormat="1" ht="15" customHeight="1" x14ac:dyDescent="0.25"/>
    <row r="665" s="233" customFormat="1" ht="15" customHeight="1" x14ac:dyDescent="0.25"/>
    <row r="666" s="233" customFormat="1" ht="15" customHeight="1" x14ac:dyDescent="0.25"/>
    <row r="667" s="233" customFormat="1" ht="15" customHeight="1" x14ac:dyDescent="0.25"/>
    <row r="668" s="233" customFormat="1" ht="15" customHeight="1" x14ac:dyDescent="0.25"/>
    <row r="669" s="233" customFormat="1" ht="15" customHeight="1" x14ac:dyDescent="0.25"/>
    <row r="670" s="233" customFormat="1" ht="15" customHeight="1" x14ac:dyDescent="0.25"/>
    <row r="671" s="233" customFormat="1" ht="15" customHeight="1" x14ac:dyDescent="0.25"/>
    <row r="672" s="233" customFormat="1" ht="15" customHeight="1" x14ac:dyDescent="0.25"/>
    <row r="673" s="233" customFormat="1" ht="15" customHeight="1" x14ac:dyDescent="0.25"/>
    <row r="674" s="233" customFormat="1" ht="15" customHeight="1" x14ac:dyDescent="0.25"/>
    <row r="675" s="233" customFormat="1" ht="15" customHeight="1" x14ac:dyDescent="0.25"/>
    <row r="676" s="233" customFormat="1" ht="15" customHeight="1" x14ac:dyDescent="0.25"/>
    <row r="677" s="233" customFormat="1" ht="15" customHeight="1" x14ac:dyDescent="0.25"/>
    <row r="678" s="233" customFormat="1" ht="15" customHeight="1" x14ac:dyDescent="0.25"/>
    <row r="679" s="233" customFormat="1" ht="15" customHeight="1" x14ac:dyDescent="0.25"/>
    <row r="680" s="233" customFormat="1" ht="15" customHeight="1" x14ac:dyDescent="0.25"/>
    <row r="681" s="233" customFormat="1" ht="15" customHeight="1" x14ac:dyDescent="0.25"/>
    <row r="682" s="233" customFormat="1" ht="15" customHeight="1" x14ac:dyDescent="0.25"/>
    <row r="683" s="233" customFormat="1" ht="15" customHeight="1" x14ac:dyDescent="0.25"/>
    <row r="684" s="233" customFormat="1" ht="15" customHeight="1" x14ac:dyDescent="0.25"/>
    <row r="685" s="233" customFormat="1" ht="15" customHeight="1" x14ac:dyDescent="0.25"/>
    <row r="686" s="233" customFormat="1" ht="15" customHeight="1" x14ac:dyDescent="0.25"/>
    <row r="687" s="233" customFormat="1" ht="15" customHeight="1" x14ac:dyDescent="0.25"/>
    <row r="688" s="233" customFormat="1" ht="15" customHeight="1" x14ac:dyDescent="0.25"/>
    <row r="689" s="233" customFormat="1" ht="15" customHeight="1" x14ac:dyDescent="0.25"/>
    <row r="690" s="233" customFormat="1" ht="15" customHeight="1" x14ac:dyDescent="0.25"/>
    <row r="691" s="233" customFormat="1" ht="15" customHeight="1" x14ac:dyDescent="0.25"/>
    <row r="692" s="233" customFormat="1" ht="15" customHeight="1" x14ac:dyDescent="0.25"/>
    <row r="693" s="233" customFormat="1" ht="15" customHeight="1" x14ac:dyDescent="0.25"/>
    <row r="694" s="233" customFormat="1" ht="15" customHeight="1" x14ac:dyDescent="0.25"/>
    <row r="695" s="233" customFormat="1" ht="15" customHeight="1" x14ac:dyDescent="0.25"/>
    <row r="696" s="233" customFormat="1" ht="15" customHeight="1" x14ac:dyDescent="0.25"/>
    <row r="697" s="233" customFormat="1" ht="15" customHeight="1" x14ac:dyDescent="0.25"/>
    <row r="698" s="233" customFormat="1" ht="15" customHeight="1" x14ac:dyDescent="0.25"/>
    <row r="699" s="233" customFormat="1" ht="15" customHeight="1" x14ac:dyDescent="0.25"/>
    <row r="700" s="233" customFormat="1" ht="15" customHeight="1" x14ac:dyDescent="0.25"/>
    <row r="701" s="233" customFormat="1" ht="15" customHeight="1" x14ac:dyDescent="0.25"/>
    <row r="702" s="233" customFormat="1" ht="15" customHeight="1" x14ac:dyDescent="0.25"/>
    <row r="703" s="233" customFormat="1" ht="15" customHeight="1" x14ac:dyDescent="0.25"/>
    <row r="704" s="233" customFormat="1" ht="15" customHeight="1" x14ac:dyDescent="0.25"/>
    <row r="705" s="233" customFormat="1" ht="15" customHeight="1" x14ac:dyDescent="0.25"/>
    <row r="706" s="233" customFormat="1" ht="15" customHeight="1" x14ac:dyDescent="0.25"/>
    <row r="707" s="233" customFormat="1" ht="15" customHeight="1" x14ac:dyDescent="0.25"/>
    <row r="708" s="233" customFormat="1" ht="15" customHeight="1" x14ac:dyDescent="0.25"/>
    <row r="709" s="233" customFormat="1" ht="15" customHeight="1" x14ac:dyDescent="0.25"/>
    <row r="710" s="233" customFormat="1" ht="15" customHeight="1" x14ac:dyDescent="0.25"/>
    <row r="711" s="233" customFormat="1" ht="15" customHeight="1" x14ac:dyDescent="0.25"/>
    <row r="712" s="233" customFormat="1" ht="15" customHeight="1" x14ac:dyDescent="0.25"/>
    <row r="713" s="233" customFormat="1" ht="15" customHeight="1" x14ac:dyDescent="0.25"/>
    <row r="714" s="233" customFormat="1" ht="15" customHeight="1" x14ac:dyDescent="0.25"/>
    <row r="715" s="233" customFormat="1" ht="15" customHeight="1" x14ac:dyDescent="0.25"/>
    <row r="716" s="233" customFormat="1" ht="15" customHeight="1" x14ac:dyDescent="0.25"/>
    <row r="717" s="233" customFormat="1" ht="15" customHeight="1" x14ac:dyDescent="0.25"/>
    <row r="718" s="233" customFormat="1" ht="15" customHeight="1" x14ac:dyDescent="0.25"/>
    <row r="719" s="233" customFormat="1" ht="15" customHeight="1" x14ac:dyDescent="0.25"/>
    <row r="720" s="233" customFormat="1" ht="15" customHeight="1" x14ac:dyDescent="0.25"/>
    <row r="721" s="233" customFormat="1" ht="15" customHeight="1" x14ac:dyDescent="0.25"/>
    <row r="722" s="233" customFormat="1" ht="15" customHeight="1" x14ac:dyDescent="0.25"/>
    <row r="723" s="233" customFormat="1" ht="15" customHeight="1" x14ac:dyDescent="0.25"/>
    <row r="724" s="233" customFormat="1" ht="15" customHeight="1" x14ac:dyDescent="0.25"/>
    <row r="725" s="233" customFormat="1" ht="15" customHeight="1" x14ac:dyDescent="0.25"/>
    <row r="726" s="233" customFormat="1" ht="15" customHeight="1" x14ac:dyDescent="0.25"/>
    <row r="727" s="233" customFormat="1" ht="15" customHeight="1" x14ac:dyDescent="0.25"/>
    <row r="728" s="233" customFormat="1" ht="15" customHeight="1" x14ac:dyDescent="0.25"/>
    <row r="729" s="233" customFormat="1" ht="15" customHeight="1" x14ac:dyDescent="0.25"/>
    <row r="730" s="233" customFormat="1" ht="15" customHeight="1" x14ac:dyDescent="0.25"/>
    <row r="731" s="233" customFormat="1" ht="15" customHeight="1" x14ac:dyDescent="0.25"/>
    <row r="732" s="233" customFormat="1" ht="15" customHeight="1" x14ac:dyDescent="0.25"/>
    <row r="733" s="233" customFormat="1" ht="15" customHeight="1" x14ac:dyDescent="0.25"/>
    <row r="734" s="233" customFormat="1" ht="15" customHeight="1" x14ac:dyDescent="0.25"/>
    <row r="735" s="233" customFormat="1" ht="15" customHeight="1" x14ac:dyDescent="0.25"/>
    <row r="736" s="233" customFormat="1" ht="15" customHeight="1" x14ac:dyDescent="0.25"/>
    <row r="737" s="233" customFormat="1" ht="15" customHeight="1" x14ac:dyDescent="0.25"/>
    <row r="738" s="233" customFormat="1" ht="15" customHeight="1" x14ac:dyDescent="0.25"/>
    <row r="739" s="233" customFormat="1" ht="15" customHeight="1" x14ac:dyDescent="0.25"/>
    <row r="740" s="233" customFormat="1" ht="15" customHeight="1" x14ac:dyDescent="0.25"/>
    <row r="741" s="233" customFormat="1" ht="15" customHeight="1" x14ac:dyDescent="0.25"/>
    <row r="742" s="233" customFormat="1" ht="15" customHeight="1" x14ac:dyDescent="0.25"/>
    <row r="743" s="233" customFormat="1" ht="15" customHeight="1" x14ac:dyDescent="0.25"/>
    <row r="744" s="233" customFormat="1" ht="15" customHeight="1" x14ac:dyDescent="0.25"/>
    <row r="745" s="233" customFormat="1" ht="15" customHeight="1" x14ac:dyDescent="0.25"/>
    <row r="746" s="233" customFormat="1" ht="15" customHeight="1" x14ac:dyDescent="0.25"/>
    <row r="747" s="233" customFormat="1" ht="15" customHeight="1" x14ac:dyDescent="0.25"/>
    <row r="748" s="233" customFormat="1" ht="15" customHeight="1" x14ac:dyDescent="0.25"/>
    <row r="749" s="233" customFormat="1" ht="15" customHeight="1" x14ac:dyDescent="0.25"/>
    <row r="750" s="233" customFormat="1" ht="15" customHeight="1" x14ac:dyDescent="0.25"/>
    <row r="751" s="233" customFormat="1" ht="15" customHeight="1" x14ac:dyDescent="0.25"/>
    <row r="752" s="233" customFormat="1" ht="15" customHeight="1" x14ac:dyDescent="0.25"/>
    <row r="753" s="233" customFormat="1" ht="15" customHeight="1" x14ac:dyDescent="0.25"/>
    <row r="754" s="233" customFormat="1" ht="15" customHeight="1" x14ac:dyDescent="0.25"/>
    <row r="755" s="233" customFormat="1" ht="15" customHeight="1" x14ac:dyDescent="0.25"/>
    <row r="756" s="233" customFormat="1" ht="15" customHeight="1" x14ac:dyDescent="0.25"/>
    <row r="757" s="233" customFormat="1" ht="15" customHeight="1" x14ac:dyDescent="0.25"/>
    <row r="758" s="233" customFormat="1" ht="15" customHeight="1" x14ac:dyDescent="0.25"/>
    <row r="759" s="233" customFormat="1" ht="15" customHeight="1" x14ac:dyDescent="0.25"/>
    <row r="760" s="233" customFormat="1" ht="15" customHeight="1" x14ac:dyDescent="0.25"/>
    <row r="761" s="233" customFormat="1" ht="15" customHeight="1" x14ac:dyDescent="0.25"/>
    <row r="762" s="233" customFormat="1" ht="15" customHeight="1" x14ac:dyDescent="0.25"/>
    <row r="763" s="233" customFormat="1" ht="15" customHeight="1" x14ac:dyDescent="0.25"/>
    <row r="764" s="233" customFormat="1" ht="15" customHeight="1" x14ac:dyDescent="0.25"/>
    <row r="765" s="233" customFormat="1" ht="15" customHeight="1" x14ac:dyDescent="0.25"/>
    <row r="766" s="233" customFormat="1" ht="15" customHeight="1" x14ac:dyDescent="0.25"/>
    <row r="767" s="233" customFormat="1" ht="15" customHeight="1" x14ac:dyDescent="0.25"/>
    <row r="768" s="233" customFormat="1" ht="15" customHeight="1" x14ac:dyDescent="0.25"/>
    <row r="769" s="233" customFormat="1" ht="15" customHeight="1" x14ac:dyDescent="0.25"/>
    <row r="770" s="233" customFormat="1" ht="15" customHeight="1" x14ac:dyDescent="0.25"/>
    <row r="771" s="233" customFormat="1" ht="15" customHeight="1" x14ac:dyDescent="0.25"/>
    <row r="772" s="233" customFormat="1" ht="15" customHeight="1" x14ac:dyDescent="0.25"/>
    <row r="773" s="233" customFormat="1" ht="15" customHeight="1" x14ac:dyDescent="0.25"/>
    <row r="774" s="233" customFormat="1" ht="15" customHeight="1" x14ac:dyDescent="0.25"/>
    <row r="775" s="233" customFormat="1" ht="15" customHeight="1" x14ac:dyDescent="0.25"/>
    <row r="776" s="233" customFormat="1" ht="15" customHeight="1" x14ac:dyDescent="0.25"/>
    <row r="777" s="233" customFormat="1" ht="15" customHeight="1" x14ac:dyDescent="0.25"/>
    <row r="778" s="233" customFormat="1" ht="15" customHeight="1" x14ac:dyDescent="0.25"/>
    <row r="779" s="233" customFormat="1" ht="15" customHeight="1" x14ac:dyDescent="0.25"/>
    <row r="780" s="233" customFormat="1" ht="15" customHeight="1" x14ac:dyDescent="0.25"/>
    <row r="781" s="233" customFormat="1" ht="15" customHeight="1" x14ac:dyDescent="0.25"/>
    <row r="782" s="233" customFormat="1" ht="15" customHeight="1" x14ac:dyDescent="0.25"/>
    <row r="783" s="233" customFormat="1" ht="15" customHeight="1" x14ac:dyDescent="0.25"/>
    <row r="784" s="233" customFormat="1" ht="15" customHeight="1" x14ac:dyDescent="0.25"/>
    <row r="785" s="233" customFormat="1" ht="15" customHeight="1" x14ac:dyDescent="0.25"/>
    <row r="786" s="233" customFormat="1" ht="15" customHeight="1" x14ac:dyDescent="0.25"/>
    <row r="787" s="233" customFormat="1" ht="15" customHeight="1" x14ac:dyDescent="0.25"/>
    <row r="788" s="233" customFormat="1" ht="15" customHeight="1" x14ac:dyDescent="0.25"/>
    <row r="789" s="233" customFormat="1" ht="15" customHeight="1" x14ac:dyDescent="0.25"/>
    <row r="790" s="233" customFormat="1" ht="15" customHeight="1" x14ac:dyDescent="0.25"/>
    <row r="791" s="233" customFormat="1" ht="15" customHeight="1" x14ac:dyDescent="0.25"/>
    <row r="792" s="233" customFormat="1" ht="15" customHeight="1" x14ac:dyDescent="0.25"/>
    <row r="793" s="233" customFormat="1" ht="15" customHeight="1" x14ac:dyDescent="0.25"/>
    <row r="794" s="233" customFormat="1" ht="15" customHeight="1" x14ac:dyDescent="0.25"/>
    <row r="795" s="233" customFormat="1" ht="15" customHeight="1" x14ac:dyDescent="0.25"/>
    <row r="796" s="233" customFormat="1" ht="15" customHeight="1" x14ac:dyDescent="0.25"/>
    <row r="797" s="233" customFormat="1" ht="15" customHeight="1" x14ac:dyDescent="0.25"/>
    <row r="798" s="233" customFormat="1" ht="15" customHeight="1" x14ac:dyDescent="0.25"/>
    <row r="799" s="233" customFormat="1" ht="15" customHeight="1" x14ac:dyDescent="0.25"/>
    <row r="800" s="233" customFormat="1" ht="15" customHeight="1" x14ac:dyDescent="0.25"/>
    <row r="801" s="233" customFormat="1" ht="15" customHeight="1" x14ac:dyDescent="0.25"/>
    <row r="802" s="233" customFormat="1" ht="15" customHeight="1" x14ac:dyDescent="0.25"/>
    <row r="803" s="233" customFormat="1" ht="15" customHeight="1" x14ac:dyDescent="0.25"/>
    <row r="804" s="233" customFormat="1" ht="15" customHeight="1" x14ac:dyDescent="0.25"/>
    <row r="805" s="233" customFormat="1" ht="15" customHeight="1" x14ac:dyDescent="0.25"/>
    <row r="806" s="233" customFormat="1" ht="15" customHeight="1" x14ac:dyDescent="0.25"/>
    <row r="807" s="233" customFormat="1" ht="15" customHeight="1" x14ac:dyDescent="0.25"/>
    <row r="808" s="233" customFormat="1" ht="15" customHeight="1" x14ac:dyDescent="0.25"/>
    <row r="809" s="233" customFormat="1" ht="15" customHeight="1" x14ac:dyDescent="0.25"/>
    <row r="810" s="233" customFormat="1" ht="15" customHeight="1" x14ac:dyDescent="0.25"/>
    <row r="811" s="233" customFormat="1" ht="15" customHeight="1" x14ac:dyDescent="0.25"/>
    <row r="812" s="233" customFormat="1" ht="15" customHeight="1" x14ac:dyDescent="0.25"/>
    <row r="813" s="233" customFormat="1" ht="15" customHeight="1" x14ac:dyDescent="0.25"/>
    <row r="814" s="233" customFormat="1" ht="15" customHeight="1" x14ac:dyDescent="0.25"/>
    <row r="815" s="233" customFormat="1" ht="15" customHeight="1" x14ac:dyDescent="0.25"/>
    <row r="816" s="233" customFormat="1" ht="15" customHeight="1" x14ac:dyDescent="0.25"/>
    <row r="817" s="233" customFormat="1" ht="15" customHeight="1" x14ac:dyDescent="0.25"/>
    <row r="818" s="233" customFormat="1" ht="15" customHeight="1" x14ac:dyDescent="0.25"/>
    <row r="819" s="233" customFormat="1" ht="15" customHeight="1" x14ac:dyDescent="0.25"/>
    <row r="820" s="233" customFormat="1" ht="15" customHeight="1" x14ac:dyDescent="0.25"/>
    <row r="821" s="233" customFormat="1" ht="15" customHeight="1" x14ac:dyDescent="0.25"/>
    <row r="822" s="233" customFormat="1" ht="15" customHeight="1" x14ac:dyDescent="0.25"/>
    <row r="823" s="233" customFormat="1" ht="15" customHeight="1" x14ac:dyDescent="0.25"/>
    <row r="824" s="233" customFormat="1" ht="15" customHeight="1" x14ac:dyDescent="0.25"/>
    <row r="825" s="233" customFormat="1" ht="15" customHeight="1" x14ac:dyDescent="0.25"/>
    <row r="826" s="233" customFormat="1" ht="15" customHeight="1" x14ac:dyDescent="0.25"/>
    <row r="827" s="233" customFormat="1" ht="15" customHeight="1" x14ac:dyDescent="0.25"/>
    <row r="828" s="233" customFormat="1" ht="15" customHeight="1" x14ac:dyDescent="0.25"/>
    <row r="829" s="233" customFormat="1" ht="15" customHeight="1" x14ac:dyDescent="0.25"/>
    <row r="830" s="233" customFormat="1" ht="15" customHeight="1" x14ac:dyDescent="0.25"/>
    <row r="831" s="233" customFormat="1" ht="15" customHeight="1" x14ac:dyDescent="0.25"/>
    <row r="832" s="233" customFormat="1" ht="15" customHeight="1" x14ac:dyDescent="0.25"/>
    <row r="833" s="233" customFormat="1" ht="15" customHeight="1" x14ac:dyDescent="0.25"/>
    <row r="834" s="233" customFormat="1" ht="15" customHeight="1" x14ac:dyDescent="0.25"/>
    <row r="835" s="233" customFormat="1" ht="15" customHeight="1" x14ac:dyDescent="0.25"/>
    <row r="836" s="233" customFormat="1" ht="15" customHeight="1" x14ac:dyDescent="0.25"/>
    <row r="837" s="233" customFormat="1" ht="15" customHeight="1" x14ac:dyDescent="0.25"/>
    <row r="838" s="233" customFormat="1" ht="15" customHeight="1" x14ac:dyDescent="0.25"/>
    <row r="839" s="233" customFormat="1" ht="15" customHeight="1" x14ac:dyDescent="0.25"/>
    <row r="840" s="233" customFormat="1" ht="15" customHeight="1" x14ac:dyDescent="0.25"/>
    <row r="841" s="233" customFormat="1" ht="15" customHeight="1" x14ac:dyDescent="0.25"/>
    <row r="842" s="233" customFormat="1" ht="15" customHeight="1" x14ac:dyDescent="0.25"/>
    <row r="843" s="233" customFormat="1" ht="15" customHeight="1" x14ac:dyDescent="0.25"/>
    <row r="844" s="233" customFormat="1" ht="15" customHeight="1" x14ac:dyDescent="0.25"/>
    <row r="845" s="233" customFormat="1" ht="15" customHeight="1" x14ac:dyDescent="0.25"/>
    <row r="846" s="233" customFormat="1" ht="15" customHeight="1" x14ac:dyDescent="0.25"/>
    <row r="847" s="233" customFormat="1" ht="15" customHeight="1" x14ac:dyDescent="0.25"/>
    <row r="848" s="233" customFormat="1" ht="15" customHeight="1" x14ac:dyDescent="0.25"/>
    <row r="849" s="233" customFormat="1" ht="15" customHeight="1" x14ac:dyDescent="0.25"/>
    <row r="850" s="233" customFormat="1" ht="15" customHeight="1" x14ac:dyDescent="0.25"/>
    <row r="851" s="233" customFormat="1" ht="15" customHeight="1" x14ac:dyDescent="0.25"/>
    <row r="852" s="233" customFormat="1" ht="15" customHeight="1" x14ac:dyDescent="0.25"/>
    <row r="853" s="233" customFormat="1" ht="15" customHeight="1" x14ac:dyDescent="0.25"/>
    <row r="854" s="233" customFormat="1" ht="15" customHeight="1" x14ac:dyDescent="0.25"/>
    <row r="855" s="233" customFormat="1" ht="15" customHeight="1" x14ac:dyDescent="0.25"/>
    <row r="856" s="233" customFormat="1" ht="15" customHeight="1" x14ac:dyDescent="0.25"/>
    <row r="857" s="233" customFormat="1" ht="15" customHeight="1" x14ac:dyDescent="0.25"/>
    <row r="858" s="233" customFormat="1" ht="15" customHeight="1" x14ac:dyDescent="0.25"/>
    <row r="859" s="233" customFormat="1" ht="15" customHeight="1" x14ac:dyDescent="0.25"/>
    <row r="860" s="233" customFormat="1" ht="15" customHeight="1" x14ac:dyDescent="0.25"/>
    <row r="861" s="233" customFormat="1" ht="15" customHeight="1" x14ac:dyDescent="0.25"/>
    <row r="862" s="233" customFormat="1" ht="15" customHeight="1" x14ac:dyDescent="0.25"/>
    <row r="863" s="233" customFormat="1" ht="15" customHeight="1" x14ac:dyDescent="0.25"/>
    <row r="864" s="233" customFormat="1" ht="15" customHeight="1" x14ac:dyDescent="0.25"/>
    <row r="865" s="233" customFormat="1" ht="15" customHeight="1" x14ac:dyDescent="0.25"/>
    <row r="866" s="233" customFormat="1" ht="15" customHeight="1" x14ac:dyDescent="0.25"/>
    <row r="867" s="233" customFormat="1" ht="15" customHeight="1" x14ac:dyDescent="0.25"/>
    <row r="868" s="233" customFormat="1" ht="15" customHeight="1" x14ac:dyDescent="0.25"/>
    <row r="869" s="233" customFormat="1" ht="15" customHeight="1" x14ac:dyDescent="0.25"/>
    <row r="870" s="233" customFormat="1" ht="15" customHeight="1" x14ac:dyDescent="0.25"/>
    <row r="871" s="233" customFormat="1" ht="15" customHeight="1" x14ac:dyDescent="0.25"/>
    <row r="872" s="233" customFormat="1" ht="15" customHeight="1" x14ac:dyDescent="0.25"/>
    <row r="873" s="233" customFormat="1" ht="15" customHeight="1" x14ac:dyDescent="0.25"/>
    <row r="874" s="233" customFormat="1" ht="15" customHeight="1" x14ac:dyDescent="0.25"/>
    <row r="875" s="233" customFormat="1" ht="15" customHeight="1" x14ac:dyDescent="0.25"/>
    <row r="876" s="233" customFormat="1" ht="15" customHeight="1" x14ac:dyDescent="0.25"/>
    <row r="877" s="233" customFormat="1" ht="15" customHeight="1" x14ac:dyDescent="0.25"/>
    <row r="878" s="233" customFormat="1" ht="15" customHeight="1" x14ac:dyDescent="0.25"/>
    <row r="879" s="233" customFormat="1" ht="15" customHeight="1" x14ac:dyDescent="0.25"/>
    <row r="880" s="233" customFormat="1" ht="15" customHeight="1" x14ac:dyDescent="0.25"/>
    <row r="881" s="233" customFormat="1" ht="15" customHeight="1" x14ac:dyDescent="0.25"/>
    <row r="882" s="233" customFormat="1" ht="15" customHeight="1" x14ac:dyDescent="0.25"/>
    <row r="883" s="233" customFormat="1" ht="15" customHeight="1" x14ac:dyDescent="0.25"/>
    <row r="884" s="233" customFormat="1" ht="15" customHeight="1" x14ac:dyDescent="0.25"/>
    <row r="885" s="233" customFormat="1" ht="15" customHeight="1" x14ac:dyDescent="0.25"/>
    <row r="886" s="233" customFormat="1" ht="15" customHeight="1" x14ac:dyDescent="0.25"/>
    <row r="887" s="233" customFormat="1" ht="15" customHeight="1" x14ac:dyDescent="0.25"/>
    <row r="888" s="233" customFormat="1" ht="15" customHeight="1" x14ac:dyDescent="0.25"/>
    <row r="889" s="233" customFormat="1" ht="15" customHeight="1" x14ac:dyDescent="0.25"/>
    <row r="890" s="233" customFormat="1" ht="15" customHeight="1" x14ac:dyDescent="0.25"/>
    <row r="891" s="233" customFormat="1" ht="15" customHeight="1" x14ac:dyDescent="0.25"/>
    <row r="892" s="233" customFormat="1" ht="15" customHeight="1" x14ac:dyDescent="0.25"/>
    <row r="893" s="233" customFormat="1" ht="15" customHeight="1" x14ac:dyDescent="0.25"/>
    <row r="894" s="233" customFormat="1" ht="15" customHeight="1" x14ac:dyDescent="0.25"/>
    <row r="895" s="233" customFormat="1" ht="15" customHeight="1" x14ac:dyDescent="0.25"/>
    <row r="896" s="233" customFormat="1" ht="15" customHeight="1" x14ac:dyDescent="0.25"/>
    <row r="897" s="233" customFormat="1" ht="15" customHeight="1" x14ac:dyDescent="0.25"/>
    <row r="898" s="233" customFormat="1" ht="15" customHeight="1" x14ac:dyDescent="0.25"/>
    <row r="899" s="233" customFormat="1" ht="15" customHeight="1" x14ac:dyDescent="0.25"/>
    <row r="900" s="233" customFormat="1" ht="15" customHeight="1" x14ac:dyDescent="0.25"/>
    <row r="901" s="233" customFormat="1" ht="15" customHeight="1" x14ac:dyDescent="0.25"/>
    <row r="902" s="233" customFormat="1" ht="15" customHeight="1" x14ac:dyDescent="0.25"/>
    <row r="903" s="233" customFormat="1" ht="15" customHeight="1" x14ac:dyDescent="0.25"/>
    <row r="904" s="233" customFormat="1" ht="15" customHeight="1" x14ac:dyDescent="0.25"/>
    <row r="905" s="233" customFormat="1" ht="15" customHeight="1" x14ac:dyDescent="0.25"/>
    <row r="906" s="233" customFormat="1" ht="15" customHeight="1" x14ac:dyDescent="0.25"/>
    <row r="907" s="233" customFormat="1" ht="15" customHeight="1" x14ac:dyDescent="0.25"/>
    <row r="908" s="233" customFormat="1" ht="15" customHeight="1" x14ac:dyDescent="0.25"/>
    <row r="909" s="233" customFormat="1" ht="15" customHeight="1" x14ac:dyDescent="0.25"/>
    <row r="910" s="233" customFormat="1" ht="15" customHeight="1" x14ac:dyDescent="0.25"/>
    <row r="911" s="233" customFormat="1" ht="15" customHeight="1" x14ac:dyDescent="0.25"/>
    <row r="912" s="233" customFormat="1" ht="15" customHeight="1" x14ac:dyDescent="0.25"/>
    <row r="913" s="233" customFormat="1" ht="15" customHeight="1" x14ac:dyDescent="0.25"/>
    <row r="914" s="233" customFormat="1" ht="15" customHeight="1" x14ac:dyDescent="0.25"/>
    <row r="915" s="233" customFormat="1" ht="15" customHeight="1" x14ac:dyDescent="0.25"/>
    <row r="916" s="233" customFormat="1" ht="15" customHeight="1" x14ac:dyDescent="0.25"/>
    <row r="917" s="233" customFormat="1" ht="15" customHeight="1" x14ac:dyDescent="0.25"/>
    <row r="918" s="233" customFormat="1" ht="15" customHeight="1" x14ac:dyDescent="0.25"/>
    <row r="919" s="233" customFormat="1" ht="15" customHeight="1" x14ac:dyDescent="0.25"/>
    <row r="920" s="233" customFormat="1" ht="15" customHeight="1" x14ac:dyDescent="0.25"/>
    <row r="921" s="233" customFormat="1" ht="15" customHeight="1" x14ac:dyDescent="0.25"/>
    <row r="922" s="233" customFormat="1" ht="15" customHeight="1" x14ac:dyDescent="0.25"/>
    <row r="923" s="233" customFormat="1" ht="15" customHeight="1" x14ac:dyDescent="0.25"/>
    <row r="924" s="233" customFormat="1" ht="15" customHeight="1" x14ac:dyDescent="0.25"/>
    <row r="925" s="233" customFormat="1" ht="15" customHeight="1" x14ac:dyDescent="0.25"/>
    <row r="926" s="233" customFormat="1" ht="15" customHeight="1" x14ac:dyDescent="0.25"/>
    <row r="927" s="233" customFormat="1" ht="15" customHeight="1" x14ac:dyDescent="0.25"/>
    <row r="928" s="233" customFormat="1" ht="15" customHeight="1" x14ac:dyDescent="0.25"/>
    <row r="929" s="233" customFormat="1" ht="15" customHeight="1" x14ac:dyDescent="0.25"/>
    <row r="930" s="233" customFormat="1" ht="15" customHeight="1" x14ac:dyDescent="0.25"/>
    <row r="931" s="233" customFormat="1" ht="15" customHeight="1" x14ac:dyDescent="0.25"/>
    <row r="932" s="233" customFormat="1" ht="15" customHeight="1" x14ac:dyDescent="0.25"/>
    <row r="933" s="233" customFormat="1" ht="15" customHeight="1" x14ac:dyDescent="0.25"/>
    <row r="934" s="233" customFormat="1" ht="15" customHeight="1" x14ac:dyDescent="0.25"/>
    <row r="935" s="233" customFormat="1" ht="15" customHeight="1" x14ac:dyDescent="0.25"/>
    <row r="936" s="233" customFormat="1" ht="15" customHeight="1" x14ac:dyDescent="0.25"/>
    <row r="937" s="233" customFormat="1" ht="15" customHeight="1" x14ac:dyDescent="0.25"/>
    <row r="938" s="233" customFormat="1" ht="15" customHeight="1" x14ac:dyDescent="0.25"/>
    <row r="939" s="233" customFormat="1" ht="15" customHeight="1" x14ac:dyDescent="0.25"/>
    <row r="940" s="233" customFormat="1" ht="15" customHeight="1" x14ac:dyDescent="0.25"/>
    <row r="941" s="233" customFormat="1" ht="15" customHeight="1" x14ac:dyDescent="0.25"/>
    <row r="942" s="233" customFormat="1" ht="15" customHeight="1" x14ac:dyDescent="0.25"/>
    <row r="943" s="233" customFormat="1" ht="15" customHeight="1" x14ac:dyDescent="0.25"/>
    <row r="944" s="233" customFormat="1" ht="15" customHeight="1" x14ac:dyDescent="0.25"/>
    <row r="945" s="233" customFormat="1" ht="15" customHeight="1" x14ac:dyDescent="0.25"/>
    <row r="946" s="233" customFormat="1" ht="15" customHeight="1" x14ac:dyDescent="0.25"/>
    <row r="947" s="233" customFormat="1" ht="15" customHeight="1" x14ac:dyDescent="0.25"/>
    <row r="948" s="233" customFormat="1" ht="15" customHeight="1" x14ac:dyDescent="0.25"/>
    <row r="949" s="233" customFormat="1" ht="15" customHeight="1" x14ac:dyDescent="0.25"/>
    <row r="950" s="233" customFormat="1" ht="15" customHeight="1" x14ac:dyDescent="0.25"/>
    <row r="951" s="233" customFormat="1" ht="15" customHeight="1" x14ac:dyDescent="0.25"/>
    <row r="952" s="233" customFormat="1" ht="15" customHeight="1" x14ac:dyDescent="0.25"/>
    <row r="953" s="233" customFormat="1" ht="15" customHeight="1" x14ac:dyDescent="0.25"/>
    <row r="954" s="233" customFormat="1" ht="15" customHeight="1" x14ac:dyDescent="0.25"/>
    <row r="955" s="233" customFormat="1" ht="15" customHeight="1" x14ac:dyDescent="0.25"/>
    <row r="956" s="233" customFormat="1" ht="15" customHeight="1" x14ac:dyDescent="0.25"/>
    <row r="957" s="233" customFormat="1" ht="15" customHeight="1" x14ac:dyDescent="0.25"/>
    <row r="958" s="233" customFormat="1" ht="15" customHeight="1" x14ac:dyDescent="0.25"/>
    <row r="959" s="233" customFormat="1" ht="15" customHeight="1" x14ac:dyDescent="0.25"/>
    <row r="960" s="233" customFormat="1" ht="15" customHeight="1" x14ac:dyDescent="0.25"/>
    <row r="961" s="233" customFormat="1" ht="15" customHeight="1" x14ac:dyDescent="0.25"/>
    <row r="962" s="233" customFormat="1" ht="15" customHeight="1" x14ac:dyDescent="0.25"/>
    <row r="963" s="233" customFormat="1" ht="15" customHeight="1" x14ac:dyDescent="0.25"/>
    <row r="964" s="233" customFormat="1" ht="15" customHeight="1" x14ac:dyDescent="0.25"/>
    <row r="965" s="233" customFormat="1" ht="15" customHeight="1" x14ac:dyDescent="0.25"/>
    <row r="966" s="233" customFormat="1" ht="15" customHeight="1" x14ac:dyDescent="0.25"/>
    <row r="967" s="233" customFormat="1" ht="15" customHeight="1" x14ac:dyDescent="0.25"/>
    <row r="968" s="233" customFormat="1" ht="15" customHeight="1" x14ac:dyDescent="0.25"/>
    <row r="969" s="233" customFormat="1" ht="15" customHeight="1" x14ac:dyDescent="0.25"/>
    <row r="970" s="233" customFormat="1" ht="15" customHeight="1" x14ac:dyDescent="0.25"/>
    <row r="971" s="233" customFormat="1" ht="15" customHeight="1" x14ac:dyDescent="0.25"/>
    <row r="972" s="233" customFormat="1" ht="15" customHeight="1" x14ac:dyDescent="0.25"/>
    <row r="973" s="233" customFormat="1" ht="15" customHeight="1" x14ac:dyDescent="0.25"/>
    <row r="974" s="233" customFormat="1" ht="15" customHeight="1" x14ac:dyDescent="0.25"/>
    <row r="975" s="233" customFormat="1" ht="15" customHeight="1" x14ac:dyDescent="0.25"/>
    <row r="976" s="233" customFormat="1" ht="15" customHeight="1" x14ac:dyDescent="0.25"/>
    <row r="977" s="233" customFormat="1" ht="15" customHeight="1" x14ac:dyDescent="0.25"/>
    <row r="978" s="233" customFormat="1" ht="15" customHeight="1" x14ac:dyDescent="0.25"/>
    <row r="979" s="233" customFormat="1" ht="15" customHeight="1" x14ac:dyDescent="0.25"/>
    <row r="980" s="233" customFormat="1" ht="15" customHeight="1" x14ac:dyDescent="0.25"/>
    <row r="981" s="233" customFormat="1" ht="15" customHeight="1" x14ac:dyDescent="0.25"/>
    <row r="982" s="233" customFormat="1" ht="15" customHeight="1" x14ac:dyDescent="0.25"/>
    <row r="983" s="233" customFormat="1" ht="15" customHeight="1" x14ac:dyDescent="0.25"/>
    <row r="984" s="233" customFormat="1" ht="15" customHeight="1" x14ac:dyDescent="0.25"/>
    <row r="985" s="233" customFormat="1" ht="15" customHeight="1" x14ac:dyDescent="0.25"/>
    <row r="986" s="233" customFormat="1" ht="15" customHeight="1" x14ac:dyDescent="0.25"/>
    <row r="987" s="233" customFormat="1" ht="15" customHeight="1" x14ac:dyDescent="0.25"/>
    <row r="988" s="233" customFormat="1" ht="15" customHeight="1" x14ac:dyDescent="0.25"/>
    <row r="989" s="233" customFormat="1" ht="15" customHeight="1" x14ac:dyDescent="0.25"/>
    <row r="990" s="233" customFormat="1" ht="15" customHeight="1" x14ac:dyDescent="0.25"/>
    <row r="991" s="233" customFormat="1" ht="15" customHeight="1" x14ac:dyDescent="0.25"/>
    <row r="992" s="233" customFormat="1" ht="15" customHeight="1" x14ac:dyDescent="0.25"/>
    <row r="993" s="233" customFormat="1" ht="15" customHeight="1" x14ac:dyDescent="0.25"/>
    <row r="994" s="233" customFormat="1" ht="15" customHeight="1" x14ac:dyDescent="0.25"/>
    <row r="995" s="233" customFormat="1" ht="15" customHeight="1" x14ac:dyDescent="0.25"/>
    <row r="996" s="233" customFormat="1" ht="15" customHeight="1" x14ac:dyDescent="0.25"/>
    <row r="997" s="233" customFormat="1" ht="15" customHeight="1" x14ac:dyDescent="0.25"/>
    <row r="998" s="233" customFormat="1" ht="15" customHeight="1" x14ac:dyDescent="0.25"/>
    <row r="999" s="233" customFormat="1" ht="15" customHeight="1" x14ac:dyDescent="0.25"/>
    <row r="1000" s="233" customFormat="1" ht="15" customHeight="1" x14ac:dyDescent="0.25"/>
    <row r="1001" s="233" customFormat="1" ht="15" customHeight="1" x14ac:dyDescent="0.25"/>
    <row r="1002" s="233" customFormat="1" ht="15" customHeight="1" x14ac:dyDescent="0.25"/>
    <row r="1003" s="233" customFormat="1" ht="15" customHeight="1" x14ac:dyDescent="0.25"/>
    <row r="1004" s="233" customFormat="1" ht="15" customHeight="1" x14ac:dyDescent="0.25"/>
    <row r="1005" s="233" customFormat="1" ht="15" customHeight="1" x14ac:dyDescent="0.25"/>
    <row r="1006" s="233" customFormat="1" ht="15" customHeight="1" x14ac:dyDescent="0.25"/>
    <row r="1007" s="233" customFormat="1" ht="15" customHeight="1" x14ac:dyDescent="0.25"/>
    <row r="1008" s="233" customFormat="1" ht="15" customHeight="1" x14ac:dyDescent="0.25"/>
    <row r="1009" s="233" customFormat="1" ht="15" customHeight="1" x14ac:dyDescent="0.25"/>
    <row r="1010" s="233" customFormat="1" ht="15" customHeight="1" x14ac:dyDescent="0.25"/>
    <row r="1011" s="233" customFormat="1" ht="15" customHeight="1" x14ac:dyDescent="0.25"/>
    <row r="1012" s="233" customFormat="1" ht="15" customHeight="1" x14ac:dyDescent="0.25"/>
    <row r="1013" s="233" customFormat="1" ht="15" customHeight="1" x14ac:dyDescent="0.25"/>
    <row r="1014" s="233" customFormat="1" ht="15" customHeight="1" x14ac:dyDescent="0.25"/>
    <row r="1015" s="233" customFormat="1" ht="15" customHeight="1" x14ac:dyDescent="0.25"/>
    <row r="1016" s="233" customFormat="1" ht="15" customHeight="1" x14ac:dyDescent="0.25"/>
    <row r="1017" s="233" customFormat="1" ht="15" customHeight="1" x14ac:dyDescent="0.25"/>
    <row r="1018" s="233" customFormat="1" ht="15" customHeight="1" x14ac:dyDescent="0.25"/>
    <row r="1019" s="233" customFormat="1" ht="15" customHeight="1" x14ac:dyDescent="0.25"/>
    <row r="1020" s="233" customFormat="1" ht="15" customHeight="1" x14ac:dyDescent="0.25"/>
    <row r="1021" s="233" customFormat="1" ht="15" customHeight="1" x14ac:dyDescent="0.25"/>
    <row r="1022" s="233" customFormat="1" ht="15" customHeight="1" x14ac:dyDescent="0.25"/>
    <row r="1023" s="233" customFormat="1" ht="15" customHeight="1" x14ac:dyDescent="0.25"/>
    <row r="1024" s="233" customFormat="1" ht="15" customHeight="1" x14ac:dyDescent="0.25"/>
    <row r="1025" s="233" customFormat="1" ht="15" customHeight="1" x14ac:dyDescent="0.25"/>
    <row r="1026" s="233" customFormat="1" ht="15" customHeight="1" x14ac:dyDescent="0.25"/>
    <row r="1027" s="233" customFormat="1" ht="15" customHeight="1" x14ac:dyDescent="0.25"/>
    <row r="1028" s="233" customFormat="1" ht="15" customHeight="1" x14ac:dyDescent="0.25"/>
    <row r="1029" s="233" customFormat="1" ht="15" customHeight="1" x14ac:dyDescent="0.25"/>
    <row r="1030" s="233" customFormat="1" ht="15" customHeight="1" x14ac:dyDescent="0.25"/>
    <row r="1031" s="233" customFormat="1" ht="15" customHeight="1" x14ac:dyDescent="0.25"/>
    <row r="1032" s="233" customFormat="1" ht="15" customHeight="1" x14ac:dyDescent="0.25"/>
    <row r="1033" s="233" customFormat="1" ht="15" customHeight="1" x14ac:dyDescent="0.25"/>
    <row r="1034" s="233" customFormat="1" ht="15" customHeight="1" x14ac:dyDescent="0.25"/>
    <row r="1035" s="233" customFormat="1" ht="15" customHeight="1" x14ac:dyDescent="0.25"/>
    <row r="1036" s="233" customFormat="1" ht="15" customHeight="1" x14ac:dyDescent="0.25"/>
    <row r="1037" s="233" customFormat="1" ht="15" customHeight="1" x14ac:dyDescent="0.25"/>
    <row r="1038" s="233" customFormat="1" ht="15" customHeight="1" x14ac:dyDescent="0.25"/>
    <row r="1039" s="233" customFormat="1" ht="15" customHeight="1" x14ac:dyDescent="0.25"/>
    <row r="1040" s="233" customFormat="1" ht="15" customHeight="1" x14ac:dyDescent="0.25"/>
    <row r="1041" s="233" customFormat="1" ht="15" customHeight="1" x14ac:dyDescent="0.25"/>
    <row r="1042" s="233" customFormat="1" ht="15" customHeight="1" x14ac:dyDescent="0.25"/>
    <row r="1043" s="233" customFormat="1" ht="15" customHeight="1" x14ac:dyDescent="0.25"/>
    <row r="1044" s="233" customFormat="1" ht="15" customHeight="1" x14ac:dyDescent="0.25"/>
    <row r="1045" s="233" customFormat="1" ht="15" customHeight="1" x14ac:dyDescent="0.25"/>
    <row r="1046" s="233" customFormat="1" ht="15" customHeight="1" x14ac:dyDescent="0.25"/>
    <row r="1047" s="233" customFormat="1" ht="15" customHeight="1" x14ac:dyDescent="0.25"/>
    <row r="1048" s="233" customFormat="1" ht="15" customHeight="1" x14ac:dyDescent="0.25"/>
    <row r="1049" s="233" customFormat="1" ht="15" customHeight="1" x14ac:dyDescent="0.25"/>
    <row r="1050" s="233" customFormat="1" ht="15" customHeight="1" x14ac:dyDescent="0.25"/>
    <row r="1051" s="233" customFormat="1" ht="15" customHeight="1" x14ac:dyDescent="0.25"/>
    <row r="1052" s="233" customFormat="1" ht="15" customHeight="1" x14ac:dyDescent="0.25"/>
    <row r="1053" s="233" customFormat="1" ht="15" customHeight="1" x14ac:dyDescent="0.25"/>
    <row r="1054" s="233" customFormat="1" ht="15" customHeight="1" x14ac:dyDescent="0.25"/>
    <row r="1055" s="233" customFormat="1" ht="15" customHeight="1" x14ac:dyDescent="0.25"/>
    <row r="1056" s="233" customFormat="1" ht="15" customHeight="1" x14ac:dyDescent="0.25"/>
    <row r="1057" s="233" customFormat="1" ht="15" customHeight="1" x14ac:dyDescent="0.25"/>
    <row r="1058" s="233" customFormat="1" ht="15" customHeight="1" x14ac:dyDescent="0.25"/>
    <row r="1059" s="233" customFormat="1" ht="15" customHeight="1" x14ac:dyDescent="0.25"/>
    <row r="1060" s="233" customFormat="1" ht="15" customHeight="1" x14ac:dyDescent="0.25"/>
    <row r="1061" s="233" customFormat="1" ht="15" customHeight="1" x14ac:dyDescent="0.25"/>
    <row r="1062" s="233" customFormat="1" ht="15" customHeight="1" x14ac:dyDescent="0.25"/>
    <row r="1063" s="233" customFormat="1" ht="15" customHeight="1" x14ac:dyDescent="0.25"/>
    <row r="1064" s="233" customFormat="1" ht="15" customHeight="1" x14ac:dyDescent="0.25"/>
    <row r="1065" s="233" customFormat="1" ht="15" customHeight="1" x14ac:dyDescent="0.25"/>
    <row r="1066" s="233" customFormat="1" ht="15" customHeight="1" x14ac:dyDescent="0.25"/>
    <row r="1067" s="233" customFormat="1" ht="15" customHeight="1" x14ac:dyDescent="0.25"/>
    <row r="1068" s="233" customFormat="1" ht="15" customHeight="1" x14ac:dyDescent="0.25"/>
    <row r="1069" s="233" customFormat="1" ht="15" customHeight="1" x14ac:dyDescent="0.25"/>
    <row r="1070" s="233" customFormat="1" ht="15" customHeight="1" x14ac:dyDescent="0.25"/>
    <row r="1071" s="233" customFormat="1" ht="15" customHeight="1" x14ac:dyDescent="0.25"/>
    <row r="1072" s="233" customFormat="1" ht="15" customHeight="1" x14ac:dyDescent="0.25"/>
    <row r="1073" s="233" customFormat="1" ht="15" customHeight="1" x14ac:dyDescent="0.25"/>
    <row r="1074" s="233" customFormat="1" ht="15" customHeight="1" x14ac:dyDescent="0.25"/>
    <row r="1075" s="233" customFormat="1" ht="15" customHeight="1" x14ac:dyDescent="0.25"/>
    <row r="1076" s="233" customFormat="1" ht="15" customHeight="1" x14ac:dyDescent="0.25"/>
    <row r="1077" s="233" customFormat="1" ht="15" customHeight="1" x14ac:dyDescent="0.25"/>
    <row r="1078" s="233" customFormat="1" ht="15" customHeight="1" x14ac:dyDescent="0.25"/>
    <row r="1079" s="233" customFormat="1" ht="15" customHeight="1" x14ac:dyDescent="0.25"/>
    <row r="1080" s="233" customFormat="1" ht="15" customHeight="1" x14ac:dyDescent="0.25"/>
    <row r="1081" s="233" customFormat="1" ht="15" customHeight="1" x14ac:dyDescent="0.25"/>
    <row r="1082" s="233" customFormat="1" ht="15" customHeight="1" x14ac:dyDescent="0.25"/>
    <row r="1083" s="233" customFormat="1" ht="15" customHeight="1" x14ac:dyDescent="0.25"/>
    <row r="1084" s="233" customFormat="1" ht="15" customHeight="1" x14ac:dyDescent="0.25"/>
    <row r="1085" s="233" customFormat="1" ht="15" customHeight="1" x14ac:dyDescent="0.25"/>
    <row r="1086" s="233" customFormat="1" ht="15" customHeight="1" x14ac:dyDescent="0.25"/>
    <row r="1087" s="233" customFormat="1" ht="15" customHeight="1" x14ac:dyDescent="0.25"/>
    <row r="1088" s="233" customFormat="1" ht="15" customHeight="1" x14ac:dyDescent="0.25"/>
    <row r="1089" s="233" customFormat="1" ht="15" customHeight="1" x14ac:dyDescent="0.25"/>
    <row r="1090" s="233" customFormat="1" ht="15" customHeight="1" x14ac:dyDescent="0.25"/>
    <row r="1091" s="233" customFormat="1" ht="15" customHeight="1" x14ac:dyDescent="0.25"/>
    <row r="1092" s="233" customFormat="1" ht="15" customHeight="1" x14ac:dyDescent="0.25"/>
    <row r="1093" s="233" customFormat="1" ht="15" customHeight="1" x14ac:dyDescent="0.25"/>
    <row r="1094" s="233" customFormat="1" ht="15" customHeight="1" x14ac:dyDescent="0.25"/>
    <row r="1095" s="233" customFormat="1" ht="15" customHeight="1" x14ac:dyDescent="0.25"/>
    <row r="1096" s="233" customFormat="1" ht="15" customHeight="1" x14ac:dyDescent="0.25"/>
    <row r="1097" s="233" customFormat="1" ht="15" customHeight="1" x14ac:dyDescent="0.25"/>
    <row r="1098" s="233" customFormat="1" ht="15" customHeight="1" x14ac:dyDescent="0.25"/>
    <row r="1099" s="233" customFormat="1" ht="15" customHeight="1" x14ac:dyDescent="0.25"/>
    <row r="1100" s="233" customFormat="1" ht="15" customHeight="1" x14ac:dyDescent="0.25"/>
    <row r="1101" s="233" customFormat="1" ht="15" customHeight="1" x14ac:dyDescent="0.25"/>
    <row r="1102" s="233" customFormat="1" ht="15" customHeight="1" x14ac:dyDescent="0.25"/>
    <row r="1103" s="233" customFormat="1" ht="15" customHeight="1" x14ac:dyDescent="0.25"/>
    <row r="1104" s="233" customFormat="1" ht="15" customHeight="1" x14ac:dyDescent="0.25"/>
    <row r="1105" s="233" customFormat="1" ht="15" customHeight="1" x14ac:dyDescent="0.25"/>
    <row r="1106" s="233" customFormat="1" ht="15" customHeight="1" x14ac:dyDescent="0.25"/>
    <row r="1107" s="233" customFormat="1" ht="15" customHeight="1" x14ac:dyDescent="0.25"/>
    <row r="1108" s="233" customFormat="1" ht="15" customHeight="1" x14ac:dyDescent="0.25"/>
    <row r="1109" s="233" customFormat="1" ht="15" customHeight="1" x14ac:dyDescent="0.25"/>
    <row r="1110" s="233" customFormat="1" ht="15" customHeight="1" x14ac:dyDescent="0.25"/>
    <row r="1111" s="233" customFormat="1" ht="15" customHeight="1" x14ac:dyDescent="0.25"/>
    <row r="1112" s="233" customFormat="1" ht="15" customHeight="1" x14ac:dyDescent="0.25"/>
    <row r="1113" s="233" customFormat="1" ht="15" customHeight="1" x14ac:dyDescent="0.25"/>
    <row r="1114" s="233" customFormat="1" ht="15" customHeight="1" x14ac:dyDescent="0.25"/>
    <row r="1115" s="233" customFormat="1" ht="15" customHeight="1" x14ac:dyDescent="0.25"/>
    <row r="1116" s="233" customFormat="1" ht="15" customHeight="1" x14ac:dyDescent="0.25"/>
    <row r="1117" s="233" customFormat="1" ht="15" customHeight="1" x14ac:dyDescent="0.25"/>
    <row r="1118" s="233" customFormat="1" ht="15" customHeight="1" x14ac:dyDescent="0.25"/>
    <row r="1119" s="233" customFormat="1" ht="15" customHeight="1" x14ac:dyDescent="0.25"/>
    <row r="1120" s="233" customFormat="1" ht="15" customHeight="1" x14ac:dyDescent="0.25"/>
    <row r="1121" s="233" customFormat="1" ht="15" customHeight="1" x14ac:dyDescent="0.25"/>
    <row r="1122" s="233" customFormat="1" ht="15" customHeight="1" x14ac:dyDescent="0.25"/>
    <row r="1123" s="233" customFormat="1" ht="15" customHeight="1" x14ac:dyDescent="0.25"/>
    <row r="1124" s="233" customFormat="1" ht="15" customHeight="1" x14ac:dyDescent="0.25"/>
    <row r="1125" s="233" customFormat="1" ht="15" customHeight="1" x14ac:dyDescent="0.25"/>
    <row r="1126" s="233" customFormat="1" ht="15" customHeight="1" x14ac:dyDescent="0.25"/>
    <row r="1127" s="233" customFormat="1" ht="15" customHeight="1" x14ac:dyDescent="0.25"/>
    <row r="1128" s="233" customFormat="1" ht="15" customHeight="1" x14ac:dyDescent="0.25"/>
    <row r="1129" s="233" customFormat="1" ht="15" customHeight="1" x14ac:dyDescent="0.25"/>
    <row r="1130" s="233" customFormat="1" ht="15" customHeight="1" x14ac:dyDescent="0.25"/>
    <row r="1131" s="233" customFormat="1" ht="15" customHeight="1" x14ac:dyDescent="0.25"/>
    <row r="1132" s="233" customFormat="1" ht="15" customHeight="1" x14ac:dyDescent="0.25"/>
    <row r="1133" s="233" customFormat="1" ht="15" customHeight="1" x14ac:dyDescent="0.25"/>
    <row r="1134" s="233" customFormat="1" ht="15" customHeight="1" x14ac:dyDescent="0.25"/>
    <row r="1135" s="233" customFormat="1" ht="15" customHeight="1" x14ac:dyDescent="0.25"/>
    <row r="1136" s="233" customFormat="1" ht="15" customHeight="1" x14ac:dyDescent="0.25"/>
    <row r="1137" s="233" customFormat="1" ht="15" customHeight="1" x14ac:dyDescent="0.25"/>
    <row r="1138" s="233" customFormat="1" ht="15" customHeight="1" x14ac:dyDescent="0.25"/>
    <row r="1139" s="233" customFormat="1" ht="15" customHeight="1" x14ac:dyDescent="0.25"/>
    <row r="1140" s="233" customFormat="1" ht="15" customHeight="1" x14ac:dyDescent="0.25"/>
    <row r="1141" s="233" customFormat="1" ht="15" customHeight="1" x14ac:dyDescent="0.25"/>
    <row r="1142" s="233" customFormat="1" ht="15" customHeight="1" x14ac:dyDescent="0.25"/>
    <row r="1143" s="233" customFormat="1" ht="15" customHeight="1" x14ac:dyDescent="0.25"/>
    <row r="1144" s="233" customFormat="1" ht="15" customHeight="1" x14ac:dyDescent="0.25"/>
    <row r="1145" s="233" customFormat="1" ht="15" customHeight="1" x14ac:dyDescent="0.25"/>
    <row r="1146" s="233" customFormat="1" ht="15" customHeight="1" x14ac:dyDescent="0.25"/>
    <row r="1147" s="233" customFormat="1" ht="15" customHeight="1" x14ac:dyDescent="0.25"/>
    <row r="1148" s="233" customFormat="1" ht="15" customHeight="1" x14ac:dyDescent="0.25"/>
    <row r="1149" s="233" customFormat="1" ht="15" customHeight="1" x14ac:dyDescent="0.25"/>
    <row r="1150" s="233" customFormat="1" ht="15" customHeight="1" x14ac:dyDescent="0.25"/>
    <row r="1151" s="233" customFormat="1" ht="15" customHeight="1" x14ac:dyDescent="0.25"/>
    <row r="1152" s="233" customFormat="1" ht="15" customHeight="1" x14ac:dyDescent="0.25"/>
    <row r="1153" s="233" customFormat="1" ht="15" customHeight="1" x14ac:dyDescent="0.25"/>
    <row r="1154" s="233" customFormat="1" ht="15" customHeight="1" x14ac:dyDescent="0.25"/>
    <row r="1155" s="233" customFormat="1" ht="15" customHeight="1" x14ac:dyDescent="0.25"/>
    <row r="1156" s="233" customFormat="1" ht="15" customHeight="1" x14ac:dyDescent="0.25"/>
    <row r="1157" s="233" customFormat="1" ht="15" customHeight="1" x14ac:dyDescent="0.25"/>
    <row r="1158" s="233" customFormat="1" ht="15" customHeight="1" x14ac:dyDescent="0.25"/>
    <row r="1159" s="233" customFormat="1" ht="15" customHeight="1" x14ac:dyDescent="0.25"/>
    <row r="1160" s="233" customFormat="1" ht="15" customHeight="1" x14ac:dyDescent="0.25"/>
    <row r="1161" s="233" customFormat="1" ht="15" customHeight="1" x14ac:dyDescent="0.25"/>
    <row r="1162" s="233" customFormat="1" ht="15" customHeight="1" x14ac:dyDescent="0.25"/>
    <row r="1163" s="233" customFormat="1" ht="15" customHeight="1" x14ac:dyDescent="0.25"/>
    <row r="1164" s="233" customFormat="1" ht="15" customHeight="1" x14ac:dyDescent="0.25"/>
    <row r="1165" s="233" customFormat="1" ht="15" customHeight="1" x14ac:dyDescent="0.25"/>
    <row r="1166" s="233" customFormat="1" ht="15" customHeight="1" x14ac:dyDescent="0.25"/>
    <row r="1167" s="233" customFormat="1" ht="15" customHeight="1" x14ac:dyDescent="0.25"/>
    <row r="1168" s="233" customFormat="1" ht="15" customHeight="1" x14ac:dyDescent="0.25"/>
    <row r="1169" s="233" customFormat="1" ht="15" customHeight="1" x14ac:dyDescent="0.25"/>
    <row r="1170" s="233" customFormat="1" ht="15" customHeight="1" x14ac:dyDescent="0.25"/>
    <row r="1171" s="233" customFormat="1" ht="15" customHeight="1" x14ac:dyDescent="0.25"/>
    <row r="1172" s="233" customFormat="1" ht="15" customHeight="1" x14ac:dyDescent="0.25"/>
    <row r="1173" s="233" customFormat="1" ht="15" customHeight="1" x14ac:dyDescent="0.25"/>
    <row r="1174" s="233" customFormat="1" ht="15" customHeight="1" x14ac:dyDescent="0.25"/>
    <row r="1175" s="233" customFormat="1" ht="15" customHeight="1" x14ac:dyDescent="0.25"/>
    <row r="1176" s="233" customFormat="1" ht="15" customHeight="1" x14ac:dyDescent="0.25"/>
    <row r="1177" s="233" customFormat="1" ht="15" customHeight="1" x14ac:dyDescent="0.25"/>
    <row r="1178" s="233" customFormat="1" ht="15" customHeight="1" x14ac:dyDescent="0.25"/>
    <row r="1179" s="233" customFormat="1" ht="15" customHeight="1" x14ac:dyDescent="0.25"/>
    <row r="1180" s="233" customFormat="1" ht="15" customHeight="1" x14ac:dyDescent="0.25"/>
    <row r="1181" s="233" customFormat="1" ht="15" customHeight="1" x14ac:dyDescent="0.25"/>
    <row r="1182" s="233" customFormat="1" ht="15" customHeight="1" x14ac:dyDescent="0.25"/>
    <row r="1183" s="233" customFormat="1" ht="15" customHeight="1" x14ac:dyDescent="0.25"/>
    <row r="1184" s="233" customFormat="1" ht="15" customHeight="1" x14ac:dyDescent="0.25"/>
    <row r="1185" s="233" customFormat="1" ht="15" customHeight="1" x14ac:dyDescent="0.25"/>
    <row r="1186" s="233" customFormat="1" ht="15" customHeight="1" x14ac:dyDescent="0.25"/>
    <row r="1187" s="233" customFormat="1" ht="15" customHeight="1" x14ac:dyDescent="0.25"/>
    <row r="1188" s="233" customFormat="1" ht="15" customHeight="1" x14ac:dyDescent="0.25"/>
    <row r="1189" s="233" customFormat="1" ht="15" customHeight="1" x14ac:dyDescent="0.25"/>
    <row r="1190" s="233" customFormat="1" ht="15" customHeight="1" x14ac:dyDescent="0.25"/>
    <row r="1191" s="233" customFormat="1" ht="15" customHeight="1" x14ac:dyDescent="0.25"/>
    <row r="1192" s="233" customFormat="1" ht="15" customHeight="1" x14ac:dyDescent="0.25"/>
    <row r="1193" s="233" customFormat="1" ht="15" customHeight="1" x14ac:dyDescent="0.25"/>
    <row r="1194" s="233" customFormat="1" ht="15" customHeight="1" x14ac:dyDescent="0.25"/>
    <row r="1195" s="233" customFormat="1" ht="15" customHeight="1" x14ac:dyDescent="0.25"/>
    <row r="1196" s="233" customFormat="1" ht="15" customHeight="1" x14ac:dyDescent="0.25"/>
    <row r="1197" s="233" customFormat="1" ht="15" customHeight="1" x14ac:dyDescent="0.25"/>
    <row r="1198" s="233" customFormat="1" ht="15" customHeight="1" x14ac:dyDescent="0.25"/>
    <row r="1199" s="233" customFormat="1" ht="15" customHeight="1" x14ac:dyDescent="0.25"/>
    <row r="1200" s="233" customFormat="1" ht="15" customHeight="1" x14ac:dyDescent="0.25"/>
    <row r="1201" s="233" customFormat="1" ht="15" customHeight="1" x14ac:dyDescent="0.25"/>
    <row r="1202" s="233" customFormat="1" ht="15" customHeight="1" x14ac:dyDescent="0.25"/>
    <row r="1203" s="233" customFormat="1" ht="15" customHeight="1" x14ac:dyDescent="0.25"/>
    <row r="1204" s="233" customFormat="1" ht="15" customHeight="1" x14ac:dyDescent="0.25"/>
    <row r="1205" s="233" customFormat="1" ht="15" customHeight="1" x14ac:dyDescent="0.25"/>
    <row r="1206" s="233" customFormat="1" ht="15" customHeight="1" x14ac:dyDescent="0.25"/>
    <row r="1207" s="233" customFormat="1" ht="15" customHeight="1" x14ac:dyDescent="0.25"/>
    <row r="1208" s="233" customFormat="1" ht="15" customHeight="1" x14ac:dyDescent="0.25"/>
    <row r="1209" s="233" customFormat="1" ht="15" customHeight="1" x14ac:dyDescent="0.25"/>
    <row r="1210" s="233" customFormat="1" ht="15" customHeight="1" x14ac:dyDescent="0.25"/>
    <row r="1211" s="233" customFormat="1" ht="15" customHeight="1" x14ac:dyDescent="0.25"/>
    <row r="1212" s="233" customFormat="1" ht="15" customHeight="1" x14ac:dyDescent="0.25"/>
    <row r="1213" s="233" customFormat="1" ht="15" customHeight="1" x14ac:dyDescent="0.25"/>
    <row r="1214" s="233" customFormat="1" ht="15" customHeight="1" x14ac:dyDescent="0.25"/>
    <row r="1215" s="233" customFormat="1" ht="15" customHeight="1" x14ac:dyDescent="0.25"/>
    <row r="1216" s="233" customFormat="1" ht="15" customHeight="1" x14ac:dyDescent="0.25"/>
    <row r="1217" s="233" customFormat="1" ht="15" customHeight="1" x14ac:dyDescent="0.25"/>
    <row r="1218" s="233" customFormat="1" ht="15" customHeight="1" x14ac:dyDescent="0.25"/>
    <row r="1219" s="233" customFormat="1" ht="15" customHeight="1" x14ac:dyDescent="0.25"/>
    <row r="1220" s="233" customFormat="1" ht="15" customHeight="1" x14ac:dyDescent="0.25"/>
    <row r="1221" s="233" customFormat="1" ht="15" customHeight="1" x14ac:dyDescent="0.25"/>
    <row r="1222" s="233" customFormat="1" ht="15" customHeight="1" x14ac:dyDescent="0.25"/>
    <row r="1223" s="233" customFormat="1" ht="15" customHeight="1" x14ac:dyDescent="0.25"/>
    <row r="1224" s="233" customFormat="1" ht="15" customHeight="1" x14ac:dyDescent="0.25"/>
    <row r="1225" s="233" customFormat="1" ht="15" customHeight="1" x14ac:dyDescent="0.25"/>
    <row r="1226" s="233" customFormat="1" ht="15" customHeight="1" x14ac:dyDescent="0.25"/>
    <row r="1227" s="233" customFormat="1" ht="15" customHeight="1" x14ac:dyDescent="0.25"/>
    <row r="1228" s="233" customFormat="1" ht="15" customHeight="1" x14ac:dyDescent="0.25"/>
    <row r="1229" s="233" customFormat="1" ht="15" customHeight="1" x14ac:dyDescent="0.25"/>
    <row r="1230" s="233" customFormat="1" ht="15" customHeight="1" x14ac:dyDescent="0.25"/>
    <row r="1231" s="233" customFormat="1" ht="15" customHeight="1" x14ac:dyDescent="0.25"/>
    <row r="1232" s="233" customFormat="1" ht="15" customHeight="1" x14ac:dyDescent="0.25"/>
    <row r="1233" s="233" customFormat="1" ht="15" customHeight="1" x14ac:dyDescent="0.25"/>
    <row r="1234" s="233" customFormat="1" ht="15" customHeight="1" x14ac:dyDescent="0.25"/>
    <row r="1235" s="233" customFormat="1" ht="15" customHeight="1" x14ac:dyDescent="0.25"/>
    <row r="1236" s="233" customFormat="1" ht="15" customHeight="1" x14ac:dyDescent="0.25"/>
    <row r="1237" s="233" customFormat="1" ht="15" customHeight="1" x14ac:dyDescent="0.25"/>
    <row r="1238" s="233" customFormat="1" ht="15" customHeight="1" x14ac:dyDescent="0.25"/>
    <row r="1239" s="233" customFormat="1" ht="15" customHeight="1" x14ac:dyDescent="0.25"/>
    <row r="1240" s="233" customFormat="1" ht="15" customHeight="1" x14ac:dyDescent="0.25"/>
    <row r="1241" s="233" customFormat="1" ht="15" customHeight="1" x14ac:dyDescent="0.25"/>
    <row r="1242" s="233" customFormat="1" ht="15" customHeight="1" x14ac:dyDescent="0.25"/>
    <row r="1243" s="233" customFormat="1" ht="15" customHeight="1" x14ac:dyDescent="0.25"/>
    <row r="1244" s="233" customFormat="1" ht="15" customHeight="1" x14ac:dyDescent="0.25"/>
    <row r="1245" s="233" customFormat="1" ht="15" customHeight="1" x14ac:dyDescent="0.25"/>
    <row r="1246" s="233" customFormat="1" ht="15" customHeight="1" x14ac:dyDescent="0.25"/>
    <row r="1247" s="233" customFormat="1" ht="15" customHeight="1" x14ac:dyDescent="0.25"/>
    <row r="1248" s="233" customFormat="1" ht="15" customHeight="1" x14ac:dyDescent="0.25"/>
    <row r="1249" s="233" customFormat="1" ht="15" customHeight="1" x14ac:dyDescent="0.25"/>
    <row r="1250" s="233" customFormat="1" ht="15" customHeight="1" x14ac:dyDescent="0.25"/>
    <row r="1251" s="233" customFormat="1" ht="15" customHeight="1" x14ac:dyDescent="0.25"/>
    <row r="1252" s="233" customFormat="1" ht="15" customHeight="1" x14ac:dyDescent="0.25"/>
    <row r="1253" s="233" customFormat="1" ht="15" customHeight="1" x14ac:dyDescent="0.25"/>
    <row r="1254" s="233" customFormat="1" ht="15" customHeight="1" x14ac:dyDescent="0.25"/>
    <row r="1255" s="233" customFormat="1" ht="15" customHeight="1" x14ac:dyDescent="0.25"/>
    <row r="1256" s="233" customFormat="1" ht="15" customHeight="1" x14ac:dyDescent="0.25"/>
    <row r="1257" s="233" customFormat="1" ht="15" customHeight="1" x14ac:dyDescent="0.25"/>
    <row r="1258" s="233" customFormat="1" ht="15" customHeight="1" x14ac:dyDescent="0.25"/>
    <row r="1259" s="233" customFormat="1" ht="15" customHeight="1" x14ac:dyDescent="0.25"/>
    <row r="1260" s="233" customFormat="1" ht="15" customHeight="1" x14ac:dyDescent="0.25"/>
    <row r="1261" s="233" customFormat="1" ht="15" customHeight="1" x14ac:dyDescent="0.25"/>
    <row r="1262" s="233" customFormat="1" ht="15" customHeight="1" x14ac:dyDescent="0.25"/>
    <row r="1263" s="233" customFormat="1" ht="15" customHeight="1" x14ac:dyDescent="0.25"/>
    <row r="1264" s="233" customFormat="1" ht="15" customHeight="1" x14ac:dyDescent="0.25"/>
    <row r="1265" s="233" customFormat="1" ht="15" customHeight="1" x14ac:dyDescent="0.25"/>
    <row r="1266" s="233" customFormat="1" ht="15" customHeight="1" x14ac:dyDescent="0.25"/>
    <row r="1267" s="233" customFormat="1" ht="15" customHeight="1" x14ac:dyDescent="0.25"/>
    <row r="1268" s="233" customFormat="1" ht="15" customHeight="1" x14ac:dyDescent="0.25"/>
    <row r="1269" s="233" customFormat="1" ht="15" customHeight="1" x14ac:dyDescent="0.25"/>
    <row r="1270" s="233" customFormat="1" ht="15" customHeight="1" x14ac:dyDescent="0.25"/>
    <row r="1271" s="233" customFormat="1" ht="15" customHeight="1" x14ac:dyDescent="0.25"/>
    <row r="1272" s="233" customFormat="1" ht="15" customHeight="1" x14ac:dyDescent="0.25"/>
    <row r="1273" s="233" customFormat="1" ht="15" customHeight="1" x14ac:dyDescent="0.25"/>
    <row r="1274" s="233" customFormat="1" ht="15" customHeight="1" x14ac:dyDescent="0.25"/>
    <row r="1275" s="233" customFormat="1" ht="15" customHeight="1" x14ac:dyDescent="0.25"/>
    <row r="1276" s="233" customFormat="1" ht="15" customHeight="1" x14ac:dyDescent="0.25"/>
    <row r="1277" s="233" customFormat="1" ht="15" customHeight="1" x14ac:dyDescent="0.25"/>
    <row r="1278" s="233" customFormat="1" ht="15" customHeight="1" x14ac:dyDescent="0.25"/>
    <row r="1279" s="233" customFormat="1" ht="15" customHeight="1" x14ac:dyDescent="0.25"/>
    <row r="1280" s="233" customFormat="1" ht="15" customHeight="1" x14ac:dyDescent="0.25"/>
    <row r="1281" s="233" customFormat="1" ht="15" customHeight="1" x14ac:dyDescent="0.25"/>
    <row r="1282" s="233" customFormat="1" ht="15" customHeight="1" x14ac:dyDescent="0.25"/>
    <row r="1283" s="233" customFormat="1" ht="15" customHeight="1" x14ac:dyDescent="0.25"/>
    <row r="1284" s="233" customFormat="1" ht="15" customHeight="1" x14ac:dyDescent="0.25"/>
    <row r="1285" s="233" customFormat="1" ht="15" customHeight="1" x14ac:dyDescent="0.25"/>
    <row r="1286" s="233" customFormat="1" ht="15" customHeight="1" x14ac:dyDescent="0.25"/>
    <row r="1287" s="233" customFormat="1" ht="15" customHeight="1" x14ac:dyDescent="0.25"/>
    <row r="1288" s="233" customFormat="1" ht="15" customHeight="1" x14ac:dyDescent="0.25"/>
    <row r="1289" s="233" customFormat="1" ht="15" customHeight="1" x14ac:dyDescent="0.25"/>
    <row r="1290" s="233" customFormat="1" ht="15" customHeight="1" x14ac:dyDescent="0.25"/>
    <row r="1291" s="233" customFormat="1" ht="15" customHeight="1" x14ac:dyDescent="0.25"/>
    <row r="1292" s="233" customFormat="1" ht="15" customHeight="1" x14ac:dyDescent="0.25"/>
    <row r="1293" s="233" customFormat="1" ht="15" customHeight="1" x14ac:dyDescent="0.25"/>
    <row r="1294" s="233" customFormat="1" ht="15" customHeight="1" x14ac:dyDescent="0.25"/>
    <row r="1295" s="233" customFormat="1" ht="15" customHeight="1" x14ac:dyDescent="0.25"/>
    <row r="1296" s="233" customFormat="1" ht="15" customHeight="1" x14ac:dyDescent="0.25"/>
    <row r="1297" s="233" customFormat="1" ht="15" customHeight="1" x14ac:dyDescent="0.25"/>
    <row r="1298" s="233" customFormat="1" ht="15" customHeight="1" x14ac:dyDescent="0.25"/>
    <row r="1299" s="233" customFormat="1" ht="15" customHeight="1" x14ac:dyDescent="0.25"/>
    <row r="1300" s="233" customFormat="1" ht="15" customHeight="1" x14ac:dyDescent="0.25"/>
    <row r="1301" s="233" customFormat="1" ht="15" customHeight="1" x14ac:dyDescent="0.25"/>
    <row r="1302" s="233" customFormat="1" ht="15" customHeight="1" x14ac:dyDescent="0.25"/>
    <row r="1303" s="233" customFormat="1" ht="15" customHeight="1" x14ac:dyDescent="0.25"/>
    <row r="1304" s="233" customFormat="1" ht="15" customHeight="1" x14ac:dyDescent="0.25"/>
    <row r="1305" s="233" customFormat="1" ht="15" customHeight="1" x14ac:dyDescent="0.25"/>
    <row r="1306" s="233" customFormat="1" ht="15" customHeight="1" x14ac:dyDescent="0.25"/>
    <row r="1307" s="233" customFormat="1" ht="15" customHeight="1" x14ac:dyDescent="0.25"/>
    <row r="1308" s="233" customFormat="1" ht="15" customHeight="1" x14ac:dyDescent="0.25"/>
    <row r="1309" s="233" customFormat="1" ht="15" customHeight="1" x14ac:dyDescent="0.25"/>
    <row r="1310" s="233" customFormat="1" ht="15" customHeight="1" x14ac:dyDescent="0.25"/>
    <row r="1311" s="233" customFormat="1" ht="15" customHeight="1" x14ac:dyDescent="0.25"/>
    <row r="1312" s="233" customFormat="1" ht="15" customHeight="1" x14ac:dyDescent="0.25"/>
    <row r="1313" s="233" customFormat="1" ht="15" customHeight="1" x14ac:dyDescent="0.25"/>
    <row r="1314" s="233" customFormat="1" ht="15" customHeight="1" x14ac:dyDescent="0.25"/>
    <row r="1315" s="233" customFormat="1" ht="15" customHeight="1" x14ac:dyDescent="0.25"/>
    <row r="1316" s="233" customFormat="1" ht="15" customHeight="1" x14ac:dyDescent="0.25"/>
    <row r="1317" s="233" customFormat="1" ht="15" customHeight="1" x14ac:dyDescent="0.25"/>
    <row r="1318" s="233" customFormat="1" ht="15" customHeight="1" x14ac:dyDescent="0.25"/>
    <row r="1319" s="233" customFormat="1" ht="15" customHeight="1" x14ac:dyDescent="0.25"/>
    <row r="1320" s="233" customFormat="1" ht="15" customHeight="1" x14ac:dyDescent="0.25"/>
    <row r="1321" s="233" customFormat="1" ht="15" customHeight="1" x14ac:dyDescent="0.25"/>
    <row r="1322" s="233" customFormat="1" ht="15" customHeight="1" x14ac:dyDescent="0.25"/>
    <row r="1323" s="233" customFormat="1" ht="15" customHeight="1" x14ac:dyDescent="0.25"/>
    <row r="1324" s="233" customFormat="1" ht="15" customHeight="1" x14ac:dyDescent="0.25"/>
    <row r="1325" s="233" customFormat="1" ht="15" customHeight="1" x14ac:dyDescent="0.25"/>
    <row r="1326" s="233" customFormat="1" ht="15" customHeight="1" x14ac:dyDescent="0.25"/>
    <row r="1327" s="233" customFormat="1" ht="15" customHeight="1" x14ac:dyDescent="0.25"/>
    <row r="1328" s="233" customFormat="1" ht="15" customHeight="1" x14ac:dyDescent="0.25"/>
    <row r="1329" s="233" customFormat="1" ht="15" customHeight="1" x14ac:dyDescent="0.25"/>
    <row r="1330" s="233" customFormat="1" ht="15" customHeight="1" x14ac:dyDescent="0.25"/>
    <row r="1331" s="233" customFormat="1" ht="15" customHeight="1" x14ac:dyDescent="0.25"/>
    <row r="1332" s="233" customFormat="1" ht="15" customHeight="1" x14ac:dyDescent="0.25"/>
    <row r="1333" s="233" customFormat="1" ht="15" customHeight="1" x14ac:dyDescent="0.25"/>
    <row r="1334" s="233" customFormat="1" ht="15" customHeight="1" x14ac:dyDescent="0.25"/>
    <row r="1335" s="233" customFormat="1" ht="15" customHeight="1" x14ac:dyDescent="0.25"/>
    <row r="1336" s="233" customFormat="1" ht="15" customHeight="1" x14ac:dyDescent="0.25"/>
    <row r="1337" s="233" customFormat="1" ht="15" customHeight="1" x14ac:dyDescent="0.25"/>
    <row r="1338" s="233" customFormat="1" ht="15" customHeight="1" x14ac:dyDescent="0.25"/>
    <row r="1339" s="233" customFormat="1" ht="15" customHeight="1" x14ac:dyDescent="0.25"/>
    <row r="1340" s="233" customFormat="1" ht="15" customHeight="1" x14ac:dyDescent="0.25"/>
    <row r="1341" s="233" customFormat="1" ht="15" customHeight="1" x14ac:dyDescent="0.25"/>
    <row r="1342" s="233" customFormat="1" ht="15" customHeight="1" x14ac:dyDescent="0.25"/>
    <row r="1343" s="233" customFormat="1" ht="15" customHeight="1" x14ac:dyDescent="0.25"/>
    <row r="1344" s="233" customFormat="1" ht="15" customHeight="1" x14ac:dyDescent="0.25"/>
    <row r="1345" s="233" customFormat="1" ht="15" customHeight="1" x14ac:dyDescent="0.25"/>
    <row r="1346" s="233" customFormat="1" ht="15" customHeight="1" x14ac:dyDescent="0.25"/>
    <row r="1347" s="233" customFormat="1" ht="15" customHeight="1" x14ac:dyDescent="0.25"/>
    <row r="1348" s="233" customFormat="1" ht="15" customHeight="1" x14ac:dyDescent="0.25"/>
    <row r="1349" s="233" customFormat="1" ht="15" customHeight="1" x14ac:dyDescent="0.25"/>
    <row r="1350" s="233" customFormat="1" ht="15" customHeight="1" x14ac:dyDescent="0.25"/>
    <row r="1351" s="233" customFormat="1" ht="15" customHeight="1" x14ac:dyDescent="0.25"/>
    <row r="1352" s="233" customFormat="1" ht="15" customHeight="1" x14ac:dyDescent="0.25"/>
    <row r="1353" s="233" customFormat="1" ht="15" customHeight="1" x14ac:dyDescent="0.25"/>
    <row r="1354" s="233" customFormat="1" ht="15" customHeight="1" x14ac:dyDescent="0.25"/>
    <row r="1355" s="233" customFormat="1" ht="15" customHeight="1" x14ac:dyDescent="0.25"/>
    <row r="1356" s="233" customFormat="1" ht="15" customHeight="1" x14ac:dyDescent="0.25"/>
    <row r="1357" s="233" customFormat="1" ht="15" customHeight="1" x14ac:dyDescent="0.25"/>
    <row r="1358" s="233" customFormat="1" ht="15" customHeight="1" x14ac:dyDescent="0.25"/>
    <row r="1359" s="233" customFormat="1" ht="15" customHeight="1" x14ac:dyDescent="0.25"/>
    <row r="1360" s="233" customFormat="1" ht="15" customHeight="1" x14ac:dyDescent="0.25"/>
    <row r="1361" s="233" customFormat="1" ht="15" customHeight="1" x14ac:dyDescent="0.25"/>
    <row r="1362" s="233" customFormat="1" ht="15" customHeight="1" x14ac:dyDescent="0.25"/>
    <row r="1363" s="233" customFormat="1" ht="15" customHeight="1" x14ac:dyDescent="0.25"/>
    <row r="1364" s="233" customFormat="1" ht="15" customHeight="1" x14ac:dyDescent="0.25"/>
    <row r="1365" s="233" customFormat="1" ht="15" customHeight="1" x14ac:dyDescent="0.25"/>
    <row r="1366" s="233" customFormat="1" ht="15" customHeight="1" x14ac:dyDescent="0.25"/>
    <row r="1367" s="233" customFormat="1" ht="15" customHeight="1" x14ac:dyDescent="0.25"/>
    <row r="1368" s="233" customFormat="1" ht="15" customHeight="1" x14ac:dyDescent="0.25"/>
    <row r="1369" s="233" customFormat="1" ht="15" customHeight="1" x14ac:dyDescent="0.25"/>
    <row r="1370" s="233" customFormat="1" ht="15" customHeight="1" x14ac:dyDescent="0.25"/>
    <row r="1371" s="233" customFormat="1" ht="15" customHeight="1" x14ac:dyDescent="0.25"/>
    <row r="1372" s="233" customFormat="1" ht="15" customHeight="1" x14ac:dyDescent="0.25"/>
    <row r="1373" s="233" customFormat="1" ht="15" customHeight="1" x14ac:dyDescent="0.25"/>
    <row r="1374" s="233" customFormat="1" ht="15" customHeight="1" x14ac:dyDescent="0.25"/>
    <row r="1375" s="233" customFormat="1" ht="15" customHeight="1" x14ac:dyDescent="0.25"/>
    <row r="1376" s="233" customFormat="1" ht="15" customHeight="1" x14ac:dyDescent="0.25"/>
    <row r="1377" s="233" customFormat="1" ht="15" customHeight="1" x14ac:dyDescent="0.25"/>
    <row r="1378" s="233" customFormat="1" ht="15" customHeight="1" x14ac:dyDescent="0.25"/>
    <row r="1379" s="233" customFormat="1" ht="15" customHeight="1" x14ac:dyDescent="0.25"/>
    <row r="1380" s="233" customFormat="1" ht="15" customHeight="1" x14ac:dyDescent="0.25"/>
    <row r="1381" s="233" customFormat="1" ht="15" customHeight="1" x14ac:dyDescent="0.25"/>
    <row r="1382" s="233" customFormat="1" ht="15" customHeight="1" x14ac:dyDescent="0.25"/>
    <row r="1383" s="233" customFormat="1" ht="15" customHeight="1" x14ac:dyDescent="0.25"/>
    <row r="1384" s="233" customFormat="1" ht="15" customHeight="1" x14ac:dyDescent="0.25"/>
    <row r="1385" s="233" customFormat="1" ht="15" customHeight="1" x14ac:dyDescent="0.25"/>
    <row r="1386" s="233" customFormat="1" ht="15" customHeight="1" x14ac:dyDescent="0.25"/>
    <row r="1387" s="233" customFormat="1" ht="15" customHeight="1" x14ac:dyDescent="0.25"/>
    <row r="1388" s="233" customFormat="1" ht="15" customHeight="1" x14ac:dyDescent="0.25"/>
    <row r="1389" s="233" customFormat="1" ht="15" customHeight="1" x14ac:dyDescent="0.25"/>
    <row r="1390" s="233" customFormat="1" ht="15" customHeight="1" x14ac:dyDescent="0.25"/>
    <row r="1391" s="233" customFormat="1" ht="15" customHeight="1" x14ac:dyDescent="0.25"/>
    <row r="1392" s="233" customFormat="1" ht="15" customHeight="1" x14ac:dyDescent="0.25"/>
    <row r="1393" s="233" customFormat="1" ht="15" customHeight="1" x14ac:dyDescent="0.25"/>
    <row r="1394" s="233" customFormat="1" ht="15" customHeight="1" x14ac:dyDescent="0.25"/>
    <row r="1395" s="233" customFormat="1" ht="15" customHeight="1" x14ac:dyDescent="0.25"/>
    <row r="1396" s="233" customFormat="1" ht="15" customHeight="1" x14ac:dyDescent="0.25"/>
    <row r="1397" s="233" customFormat="1" ht="15" customHeight="1" x14ac:dyDescent="0.25"/>
    <row r="1398" s="233" customFormat="1" ht="15" customHeight="1" x14ac:dyDescent="0.25"/>
    <row r="1399" s="233" customFormat="1" ht="15" customHeight="1" x14ac:dyDescent="0.25"/>
    <row r="1400" s="233" customFormat="1" ht="15" customHeight="1" x14ac:dyDescent="0.25"/>
    <row r="1401" s="233" customFormat="1" ht="15" customHeight="1" x14ac:dyDescent="0.25"/>
    <row r="1402" s="233" customFormat="1" ht="15" customHeight="1" x14ac:dyDescent="0.25"/>
    <row r="1403" s="233" customFormat="1" ht="15" customHeight="1" x14ac:dyDescent="0.25"/>
    <row r="1404" s="233" customFormat="1" ht="15" customHeight="1" x14ac:dyDescent="0.25"/>
    <row r="1405" s="233" customFormat="1" ht="15" customHeight="1" x14ac:dyDescent="0.25"/>
    <row r="1406" s="233" customFormat="1" ht="15" customHeight="1" x14ac:dyDescent="0.25"/>
    <row r="1407" s="233" customFormat="1" ht="15" customHeight="1" x14ac:dyDescent="0.25"/>
    <row r="1408" s="233" customFormat="1" ht="15" customHeight="1" x14ac:dyDescent="0.25"/>
    <row r="1409" s="233" customFormat="1" ht="15" customHeight="1" x14ac:dyDescent="0.25"/>
    <row r="1410" s="233" customFormat="1" ht="15" customHeight="1" x14ac:dyDescent="0.25"/>
    <row r="1411" s="233" customFormat="1" ht="15" customHeight="1" x14ac:dyDescent="0.25"/>
    <row r="1412" s="233" customFormat="1" ht="15" customHeight="1" x14ac:dyDescent="0.25"/>
    <row r="1413" s="233" customFormat="1" ht="15" customHeight="1" x14ac:dyDescent="0.25"/>
    <row r="1414" s="233" customFormat="1" ht="15" customHeight="1" x14ac:dyDescent="0.25"/>
    <row r="1415" s="233" customFormat="1" ht="15" customHeight="1" x14ac:dyDescent="0.25"/>
    <row r="1416" s="233" customFormat="1" ht="15" customHeight="1" x14ac:dyDescent="0.25"/>
    <row r="1417" s="233" customFormat="1" ht="15" customHeight="1" x14ac:dyDescent="0.25"/>
    <row r="1418" s="233" customFormat="1" ht="15" customHeight="1" x14ac:dyDescent="0.25"/>
    <row r="1419" s="233" customFormat="1" ht="15" customHeight="1" x14ac:dyDescent="0.25"/>
    <row r="1420" s="233" customFormat="1" ht="15" customHeight="1" x14ac:dyDescent="0.25"/>
    <row r="1421" s="233" customFormat="1" ht="15" customHeight="1" x14ac:dyDescent="0.25"/>
    <row r="1422" s="233" customFormat="1" ht="15" customHeight="1" x14ac:dyDescent="0.25"/>
    <row r="1423" s="233" customFormat="1" ht="15" customHeight="1" x14ac:dyDescent="0.25"/>
    <row r="1424" s="233" customFormat="1" ht="15" customHeight="1" x14ac:dyDescent="0.25"/>
    <row r="1425" s="233" customFormat="1" ht="15" customHeight="1" x14ac:dyDescent="0.25"/>
    <row r="1426" s="233" customFormat="1" ht="15" customHeight="1" x14ac:dyDescent="0.25"/>
    <row r="1427" s="233" customFormat="1" ht="15" customHeight="1" x14ac:dyDescent="0.25"/>
    <row r="1428" s="233" customFormat="1" ht="15" customHeight="1" x14ac:dyDescent="0.25"/>
    <row r="1429" s="233" customFormat="1" ht="15" customHeight="1" x14ac:dyDescent="0.25"/>
    <row r="1430" s="233" customFormat="1" ht="15" customHeight="1" x14ac:dyDescent="0.25"/>
    <row r="1431" s="233" customFormat="1" ht="15" customHeight="1" x14ac:dyDescent="0.25"/>
    <row r="1432" s="233" customFormat="1" ht="15" customHeight="1" x14ac:dyDescent="0.25"/>
    <row r="1433" s="233" customFormat="1" ht="15" customHeight="1" x14ac:dyDescent="0.25"/>
    <row r="1434" s="233" customFormat="1" ht="15" customHeight="1" x14ac:dyDescent="0.25"/>
    <row r="1435" s="233" customFormat="1" ht="15" customHeight="1" x14ac:dyDescent="0.25"/>
    <row r="1436" s="233" customFormat="1" ht="15" customHeight="1" x14ac:dyDescent="0.25"/>
    <row r="1437" s="233" customFormat="1" ht="15" customHeight="1" x14ac:dyDescent="0.25"/>
    <row r="1438" s="233" customFormat="1" ht="15" customHeight="1" x14ac:dyDescent="0.25"/>
    <row r="1439" s="233" customFormat="1" ht="15" customHeight="1" x14ac:dyDescent="0.25"/>
    <row r="1440" s="233" customFormat="1" ht="15" customHeight="1" x14ac:dyDescent="0.25"/>
    <row r="1441" s="233" customFormat="1" ht="15" customHeight="1" x14ac:dyDescent="0.25"/>
    <row r="1442" s="233" customFormat="1" ht="15" customHeight="1" x14ac:dyDescent="0.25"/>
    <row r="1443" s="233" customFormat="1" ht="15" customHeight="1" x14ac:dyDescent="0.25"/>
    <row r="1444" s="233" customFormat="1" ht="15" customHeight="1" x14ac:dyDescent="0.25"/>
    <row r="1445" s="233" customFormat="1" ht="15" customHeight="1" x14ac:dyDescent="0.25"/>
    <row r="1446" s="233" customFormat="1" ht="15" customHeight="1" x14ac:dyDescent="0.25"/>
    <row r="1447" s="233" customFormat="1" ht="15" customHeight="1" x14ac:dyDescent="0.25"/>
    <row r="1448" s="233" customFormat="1" ht="15" customHeight="1" x14ac:dyDescent="0.25"/>
    <row r="1449" s="233" customFormat="1" ht="15" customHeight="1" x14ac:dyDescent="0.25"/>
    <row r="1450" s="233" customFormat="1" ht="15" customHeight="1" x14ac:dyDescent="0.25"/>
    <row r="1451" s="233" customFormat="1" ht="15" customHeight="1" x14ac:dyDescent="0.25"/>
    <row r="1452" s="233" customFormat="1" ht="15" customHeight="1" x14ac:dyDescent="0.25"/>
    <row r="1453" s="233" customFormat="1" ht="15" customHeight="1" x14ac:dyDescent="0.25"/>
    <row r="1454" s="233" customFormat="1" ht="15" customHeight="1" x14ac:dyDescent="0.25"/>
    <row r="1455" s="233" customFormat="1" ht="15" customHeight="1" x14ac:dyDescent="0.25"/>
    <row r="1456" s="233" customFormat="1" ht="15" customHeight="1" x14ac:dyDescent="0.25"/>
    <row r="1457" s="233" customFormat="1" ht="15" customHeight="1" x14ac:dyDescent="0.25"/>
    <row r="1458" s="233" customFormat="1" ht="15" customHeight="1" x14ac:dyDescent="0.25"/>
    <row r="1459" s="233" customFormat="1" ht="15" customHeight="1" x14ac:dyDescent="0.25"/>
    <row r="1460" s="233" customFormat="1" ht="15" customHeight="1" x14ac:dyDescent="0.25"/>
    <row r="1461" s="233" customFormat="1" ht="15" customHeight="1" x14ac:dyDescent="0.25"/>
    <row r="1462" s="233" customFormat="1" ht="15" customHeight="1" x14ac:dyDescent="0.25"/>
    <row r="1463" s="233" customFormat="1" ht="15" customHeight="1" x14ac:dyDescent="0.25"/>
    <row r="1464" s="233" customFormat="1" ht="15" customHeight="1" x14ac:dyDescent="0.25"/>
    <row r="1465" s="233" customFormat="1" ht="15" customHeight="1" x14ac:dyDescent="0.25"/>
    <row r="1466" s="233" customFormat="1" ht="15" customHeight="1" x14ac:dyDescent="0.25"/>
    <row r="1467" s="233" customFormat="1" ht="15" customHeight="1" x14ac:dyDescent="0.25"/>
    <row r="1468" s="233" customFormat="1" ht="15" customHeight="1" x14ac:dyDescent="0.25"/>
    <row r="1469" s="233" customFormat="1" ht="15" customHeight="1" x14ac:dyDescent="0.25"/>
    <row r="1470" s="233" customFormat="1" ht="15" customHeight="1" x14ac:dyDescent="0.25"/>
    <row r="1471" s="233" customFormat="1" ht="15" customHeight="1" x14ac:dyDescent="0.25"/>
    <row r="1472" s="233" customFormat="1" ht="15" customHeight="1" x14ac:dyDescent="0.25"/>
    <row r="1473" s="233" customFormat="1" ht="15" customHeight="1" x14ac:dyDescent="0.25"/>
    <row r="1474" s="233" customFormat="1" ht="15" customHeight="1" x14ac:dyDescent="0.25"/>
    <row r="1475" s="233" customFormat="1" ht="15" customHeight="1" x14ac:dyDescent="0.25"/>
    <row r="1476" s="233" customFormat="1" ht="15" customHeight="1" x14ac:dyDescent="0.25"/>
    <row r="1477" s="233" customFormat="1" ht="15" customHeight="1" x14ac:dyDescent="0.25"/>
    <row r="1478" s="233" customFormat="1" ht="15" customHeight="1" x14ac:dyDescent="0.25"/>
    <row r="1479" s="233" customFormat="1" ht="15" customHeight="1" x14ac:dyDescent="0.25"/>
    <row r="1480" s="233" customFormat="1" ht="15" customHeight="1" x14ac:dyDescent="0.25"/>
    <row r="1481" s="233" customFormat="1" ht="15" customHeight="1" x14ac:dyDescent="0.25"/>
    <row r="1482" s="233" customFormat="1" ht="15" customHeight="1" x14ac:dyDescent="0.25"/>
    <row r="1483" s="233" customFormat="1" ht="15" customHeight="1" x14ac:dyDescent="0.25"/>
    <row r="1484" s="233" customFormat="1" ht="15" customHeight="1" x14ac:dyDescent="0.25"/>
    <row r="1485" s="233" customFormat="1" ht="15" customHeight="1" x14ac:dyDescent="0.25"/>
    <row r="1486" s="233" customFormat="1" ht="15" customHeight="1" x14ac:dyDescent="0.25"/>
    <row r="1487" s="233" customFormat="1" ht="15" customHeight="1" x14ac:dyDescent="0.25"/>
    <row r="1488" s="233" customFormat="1" ht="15" customHeight="1" x14ac:dyDescent="0.25"/>
    <row r="1489" s="233" customFormat="1" ht="15" customHeight="1" x14ac:dyDescent="0.25"/>
    <row r="1490" s="233" customFormat="1" ht="15" customHeight="1" x14ac:dyDescent="0.25"/>
    <row r="1491" s="233" customFormat="1" ht="15" customHeight="1" x14ac:dyDescent="0.25"/>
    <row r="1492" s="233" customFormat="1" ht="15" customHeight="1" x14ac:dyDescent="0.25"/>
    <row r="1493" s="233" customFormat="1" ht="15" customHeight="1" x14ac:dyDescent="0.25"/>
    <row r="1494" s="233" customFormat="1" ht="15" customHeight="1" x14ac:dyDescent="0.25"/>
    <row r="1495" s="233" customFormat="1" ht="15" customHeight="1" x14ac:dyDescent="0.25"/>
    <row r="1496" s="233" customFormat="1" ht="15" customHeight="1" x14ac:dyDescent="0.25"/>
    <row r="1497" s="233" customFormat="1" ht="15" customHeight="1" x14ac:dyDescent="0.25"/>
    <row r="1498" s="233" customFormat="1" ht="15" customHeight="1" x14ac:dyDescent="0.25"/>
    <row r="1499" s="233" customFormat="1" ht="15" customHeight="1" x14ac:dyDescent="0.25"/>
    <row r="1500" s="233" customFormat="1" ht="15" customHeight="1" x14ac:dyDescent="0.25"/>
    <row r="1501" s="233" customFormat="1" ht="15" customHeight="1" x14ac:dyDescent="0.25"/>
    <row r="1502" s="233" customFormat="1" ht="15" customHeight="1" x14ac:dyDescent="0.25"/>
    <row r="1503" s="233" customFormat="1" ht="15" customHeight="1" x14ac:dyDescent="0.25"/>
    <row r="1504" s="233" customFormat="1" ht="15" customHeight="1" x14ac:dyDescent="0.25"/>
    <row r="1505" s="233" customFormat="1" ht="15" customHeight="1" x14ac:dyDescent="0.25"/>
    <row r="1506" s="233" customFormat="1" ht="15" customHeight="1" x14ac:dyDescent="0.25"/>
    <row r="1507" s="233" customFormat="1" ht="15" customHeight="1" x14ac:dyDescent="0.25"/>
    <row r="1508" s="233" customFormat="1" ht="15" customHeight="1" x14ac:dyDescent="0.25"/>
    <row r="1509" s="233" customFormat="1" ht="15" customHeight="1" x14ac:dyDescent="0.25"/>
    <row r="1510" s="233" customFormat="1" ht="15" customHeight="1" x14ac:dyDescent="0.25"/>
    <row r="1511" s="233" customFormat="1" ht="15" customHeight="1" x14ac:dyDescent="0.25"/>
    <row r="1512" s="233" customFormat="1" ht="15" customHeight="1" x14ac:dyDescent="0.25"/>
    <row r="1513" s="233" customFormat="1" ht="15" customHeight="1" x14ac:dyDescent="0.25"/>
    <row r="1514" s="233" customFormat="1" ht="15" customHeight="1" x14ac:dyDescent="0.25"/>
    <row r="1515" s="233" customFormat="1" ht="15" customHeight="1" x14ac:dyDescent="0.25"/>
    <row r="1516" s="233" customFormat="1" ht="15" customHeight="1" x14ac:dyDescent="0.25"/>
    <row r="1517" s="233" customFormat="1" ht="15" customHeight="1" x14ac:dyDescent="0.25"/>
    <row r="1518" s="233" customFormat="1" ht="15" customHeight="1" x14ac:dyDescent="0.25"/>
    <row r="1519" s="233" customFormat="1" ht="15" customHeight="1" x14ac:dyDescent="0.25"/>
    <row r="1520" s="233" customFormat="1" ht="15" customHeight="1" x14ac:dyDescent="0.25"/>
    <row r="1521" s="233" customFormat="1" ht="15" customHeight="1" x14ac:dyDescent="0.25"/>
    <row r="1522" s="233" customFormat="1" ht="15" customHeight="1" x14ac:dyDescent="0.25"/>
    <row r="1523" s="233" customFormat="1" ht="15" customHeight="1" x14ac:dyDescent="0.25"/>
    <row r="1524" s="233" customFormat="1" ht="15" customHeight="1" x14ac:dyDescent="0.25"/>
    <row r="1525" s="233" customFormat="1" ht="15" customHeight="1" x14ac:dyDescent="0.25"/>
    <row r="1526" s="233" customFormat="1" ht="15" customHeight="1" x14ac:dyDescent="0.25"/>
    <row r="1527" s="233" customFormat="1" ht="15" customHeight="1" x14ac:dyDescent="0.25"/>
    <row r="1528" s="233" customFormat="1" ht="15" customHeight="1" x14ac:dyDescent="0.25"/>
    <row r="1529" s="233" customFormat="1" ht="15" customHeight="1" x14ac:dyDescent="0.25"/>
    <row r="1530" s="233" customFormat="1" ht="15" customHeight="1" x14ac:dyDescent="0.25"/>
    <row r="1531" s="233" customFormat="1" ht="15" customHeight="1" x14ac:dyDescent="0.25"/>
    <row r="1532" s="233" customFormat="1" ht="15" customHeight="1" x14ac:dyDescent="0.25"/>
    <row r="1533" s="233" customFormat="1" ht="15" customHeight="1" x14ac:dyDescent="0.25"/>
    <row r="1534" s="233" customFormat="1" ht="15" customHeight="1" x14ac:dyDescent="0.25"/>
    <row r="1535" s="233" customFormat="1" ht="15" customHeight="1" x14ac:dyDescent="0.25"/>
    <row r="1536" s="233" customFormat="1" ht="15" customHeight="1" x14ac:dyDescent="0.25"/>
    <row r="1537" s="233" customFormat="1" ht="15" customHeight="1" x14ac:dyDescent="0.25"/>
    <row r="1538" s="233" customFormat="1" ht="15" customHeight="1" x14ac:dyDescent="0.25"/>
    <row r="1539" s="233" customFormat="1" ht="15" customHeight="1" x14ac:dyDescent="0.25"/>
    <row r="1540" s="233" customFormat="1" ht="15" customHeight="1" x14ac:dyDescent="0.25"/>
    <row r="1541" s="233" customFormat="1" ht="15" customHeight="1" x14ac:dyDescent="0.25"/>
    <row r="1542" s="233" customFormat="1" ht="15" customHeight="1" x14ac:dyDescent="0.25"/>
    <row r="1543" s="233" customFormat="1" ht="15" customHeight="1" x14ac:dyDescent="0.25"/>
    <row r="1544" s="233" customFormat="1" ht="15" customHeight="1" x14ac:dyDescent="0.25"/>
    <row r="1545" s="233" customFormat="1" ht="15" customHeight="1" x14ac:dyDescent="0.25"/>
    <row r="1546" s="233" customFormat="1" ht="15" customHeight="1" x14ac:dyDescent="0.25"/>
    <row r="1547" s="233" customFormat="1" ht="15" customHeight="1" x14ac:dyDescent="0.25"/>
    <row r="1548" s="233" customFormat="1" ht="15" customHeight="1" x14ac:dyDescent="0.25"/>
    <row r="1549" s="233" customFormat="1" ht="15" customHeight="1" x14ac:dyDescent="0.25"/>
    <row r="1550" s="233" customFormat="1" ht="15" customHeight="1" x14ac:dyDescent="0.25"/>
    <row r="1551" s="233" customFormat="1" ht="15" customHeight="1" x14ac:dyDescent="0.25"/>
    <row r="1552" s="233" customFormat="1" ht="15" customHeight="1" x14ac:dyDescent="0.25"/>
    <row r="1553" s="233" customFormat="1" ht="15" customHeight="1" x14ac:dyDescent="0.25"/>
    <row r="1554" s="233" customFormat="1" ht="15" customHeight="1" x14ac:dyDescent="0.25"/>
    <row r="1555" s="233" customFormat="1" ht="15" customHeight="1" x14ac:dyDescent="0.25"/>
    <row r="1556" s="233" customFormat="1" ht="15" customHeight="1" x14ac:dyDescent="0.25"/>
    <row r="1557" s="233" customFormat="1" ht="15" customHeight="1" x14ac:dyDescent="0.25"/>
    <row r="1558" s="233" customFormat="1" ht="15" customHeight="1" x14ac:dyDescent="0.25"/>
    <row r="1559" s="233" customFormat="1" ht="15" customHeight="1" x14ac:dyDescent="0.25"/>
    <row r="1560" s="233" customFormat="1" ht="15" customHeight="1" x14ac:dyDescent="0.25"/>
    <row r="1561" s="233" customFormat="1" ht="15" customHeight="1" x14ac:dyDescent="0.25"/>
    <row r="1562" s="233" customFormat="1" ht="15" customHeight="1" x14ac:dyDescent="0.25"/>
    <row r="1563" s="233" customFormat="1" ht="15" customHeight="1" x14ac:dyDescent="0.25"/>
    <row r="1564" s="233" customFormat="1" ht="15" customHeight="1" x14ac:dyDescent="0.25"/>
    <row r="1565" s="233" customFormat="1" ht="15" customHeight="1" x14ac:dyDescent="0.25"/>
    <row r="1566" s="233" customFormat="1" ht="15" customHeight="1" x14ac:dyDescent="0.25"/>
    <row r="1567" s="233" customFormat="1" ht="15" customHeight="1" x14ac:dyDescent="0.25"/>
    <row r="1568" s="233" customFormat="1" ht="15" customHeight="1" x14ac:dyDescent="0.25"/>
    <row r="1569" s="233" customFormat="1" ht="15" customHeight="1" x14ac:dyDescent="0.25"/>
    <row r="1570" s="233" customFormat="1" ht="15" customHeight="1" x14ac:dyDescent="0.25"/>
    <row r="1571" s="233" customFormat="1" ht="15" customHeight="1" x14ac:dyDescent="0.25"/>
    <row r="1572" s="233" customFormat="1" ht="15" customHeight="1" x14ac:dyDescent="0.25"/>
    <row r="1573" s="233" customFormat="1" ht="15" customHeight="1" x14ac:dyDescent="0.25"/>
    <row r="1574" s="233" customFormat="1" ht="15" customHeight="1" x14ac:dyDescent="0.25"/>
    <row r="1575" s="233" customFormat="1" ht="15" customHeight="1" x14ac:dyDescent="0.25"/>
    <row r="1576" s="233" customFormat="1" ht="15" customHeight="1" x14ac:dyDescent="0.25"/>
    <row r="1577" s="233" customFormat="1" ht="15" customHeight="1" x14ac:dyDescent="0.25"/>
    <row r="1578" s="233" customFormat="1" ht="15" customHeight="1" x14ac:dyDescent="0.25"/>
    <row r="1579" s="233" customFormat="1" ht="15" customHeight="1" x14ac:dyDescent="0.25"/>
    <row r="1580" s="233" customFormat="1" ht="15" customHeight="1" x14ac:dyDescent="0.25"/>
    <row r="1581" s="233" customFormat="1" ht="15" customHeight="1" x14ac:dyDescent="0.25"/>
    <row r="1582" s="233" customFormat="1" ht="15" customHeight="1" x14ac:dyDescent="0.25"/>
    <row r="1583" s="233" customFormat="1" ht="15" customHeight="1" x14ac:dyDescent="0.25"/>
    <row r="1584" s="233" customFormat="1" ht="15" customHeight="1" x14ac:dyDescent="0.25"/>
    <row r="1585" s="233" customFormat="1" ht="15" customHeight="1" x14ac:dyDescent="0.25"/>
    <row r="1586" s="233" customFormat="1" ht="15" customHeight="1" x14ac:dyDescent="0.25"/>
    <row r="1587" s="233" customFormat="1" ht="15" customHeight="1" x14ac:dyDescent="0.25"/>
    <row r="1588" s="233" customFormat="1" ht="15" customHeight="1" x14ac:dyDescent="0.25"/>
    <row r="1589" s="233" customFormat="1" ht="15" customHeight="1" x14ac:dyDescent="0.25"/>
    <row r="1590" s="233" customFormat="1" ht="15" customHeight="1" x14ac:dyDescent="0.25"/>
    <row r="1591" s="233" customFormat="1" ht="15" customHeight="1" x14ac:dyDescent="0.25"/>
    <row r="1592" s="233" customFormat="1" ht="15" customHeight="1" x14ac:dyDescent="0.25"/>
    <row r="1593" s="233" customFormat="1" ht="15" customHeight="1" x14ac:dyDescent="0.25"/>
    <row r="1594" s="233" customFormat="1" ht="15" customHeight="1" x14ac:dyDescent="0.25"/>
    <row r="1595" s="233" customFormat="1" ht="15" customHeight="1" x14ac:dyDescent="0.25"/>
    <row r="1596" s="233" customFormat="1" ht="15" customHeight="1" x14ac:dyDescent="0.25"/>
    <row r="1597" s="233" customFormat="1" ht="15" customHeight="1" x14ac:dyDescent="0.25"/>
    <row r="1598" s="233" customFormat="1" ht="15" customHeight="1" x14ac:dyDescent="0.25"/>
    <row r="1599" s="233" customFormat="1" ht="15" customHeight="1" x14ac:dyDescent="0.25"/>
    <row r="1600" s="233" customFormat="1" ht="15" customHeight="1" x14ac:dyDescent="0.25"/>
    <row r="1601" s="233" customFormat="1" ht="15" customHeight="1" x14ac:dyDescent="0.25"/>
    <row r="1602" s="233" customFormat="1" ht="15" customHeight="1" x14ac:dyDescent="0.25"/>
    <row r="1603" s="233" customFormat="1" ht="15" customHeight="1" x14ac:dyDescent="0.25"/>
    <row r="1604" s="233" customFormat="1" ht="15" customHeight="1" x14ac:dyDescent="0.25"/>
    <row r="1605" s="233" customFormat="1" ht="15" customHeight="1" x14ac:dyDescent="0.25"/>
    <row r="1606" s="233" customFormat="1" ht="15" customHeight="1" x14ac:dyDescent="0.25"/>
    <row r="1607" s="233" customFormat="1" ht="15" customHeight="1" x14ac:dyDescent="0.25"/>
    <row r="1608" s="233" customFormat="1" ht="15" customHeight="1" x14ac:dyDescent="0.25"/>
    <row r="1609" s="233" customFormat="1" ht="15" customHeight="1" x14ac:dyDescent="0.25"/>
    <row r="1610" s="233" customFormat="1" ht="15" customHeight="1" x14ac:dyDescent="0.25"/>
    <row r="1611" s="233" customFormat="1" ht="15" customHeight="1" x14ac:dyDescent="0.25"/>
    <row r="1612" s="233" customFormat="1" ht="15" customHeight="1" x14ac:dyDescent="0.25"/>
    <row r="1613" s="233" customFormat="1" ht="15" customHeight="1" x14ac:dyDescent="0.25"/>
    <row r="1614" s="233" customFormat="1" ht="15" customHeight="1" x14ac:dyDescent="0.25"/>
    <row r="1615" s="233" customFormat="1" ht="15" customHeight="1" x14ac:dyDescent="0.25"/>
    <row r="1616" s="233" customFormat="1" ht="15" customHeight="1" x14ac:dyDescent="0.25"/>
    <row r="1617" s="233" customFormat="1" ht="15" customHeight="1" x14ac:dyDescent="0.25"/>
    <row r="1618" s="233" customFormat="1" ht="15" customHeight="1" x14ac:dyDescent="0.25"/>
  </sheetData>
  <mergeCells count="1">
    <mergeCell ref="J12:K12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10600-F647-49AE-80FA-A823A1FC25D0}">
  <dimension ref="A1:G1616"/>
  <sheetViews>
    <sheetView zoomScaleNormal="100" workbookViewId="0">
      <selection activeCell="F17" sqref="F17"/>
    </sheetView>
  </sheetViews>
  <sheetFormatPr defaultRowHeight="15" x14ac:dyDescent="0.25"/>
  <cols>
    <col min="1" max="1" width="37.42578125" customWidth="1"/>
    <col min="2" max="3" width="7.7109375" bestFit="1" customWidth="1"/>
    <col min="4" max="4" width="8.28515625" customWidth="1"/>
    <col min="5" max="5" width="11" bestFit="1" customWidth="1"/>
    <col min="6" max="6" width="12.5703125" customWidth="1"/>
    <col min="7" max="7" width="10.85546875" customWidth="1"/>
    <col min="8" max="8" width="16" customWidth="1"/>
    <col min="9" max="9" width="12.7109375" customWidth="1"/>
  </cols>
  <sheetData>
    <row r="1" spans="1:7" s="233" customFormat="1" x14ac:dyDescent="0.25">
      <c r="A1" s="88" t="s">
        <v>213</v>
      </c>
      <c r="F1" s="234"/>
      <c r="G1" s="234"/>
    </row>
    <row r="2" spans="1:7" s="233" customFormat="1" ht="35.25" customHeight="1" thickBot="1" x14ac:dyDescent="0.35">
      <c r="A2" s="395"/>
      <c r="B2" s="396">
        <v>45078</v>
      </c>
      <c r="C2" s="396">
        <v>45444</v>
      </c>
      <c r="D2" s="397" t="s">
        <v>148</v>
      </c>
    </row>
    <row r="3" spans="1:7" s="233" customFormat="1" ht="15" customHeight="1" x14ac:dyDescent="0.3">
      <c r="A3" s="238"/>
      <c r="B3" s="424"/>
      <c r="C3" s="424"/>
      <c r="D3" s="239"/>
      <c r="E3" s="90"/>
    </row>
    <row r="4" spans="1:7" s="233" customFormat="1" ht="15" customHeight="1" x14ac:dyDescent="0.3">
      <c r="A4" s="236" t="s">
        <v>151</v>
      </c>
      <c r="B4" s="237">
        <v>656.14499999999987</v>
      </c>
      <c r="C4" s="237">
        <v>714.78</v>
      </c>
      <c r="D4" s="240">
        <f t="shared" ref="D4:D13" si="0">(C4/B4-1)*100</f>
        <v>8.9362869487689558</v>
      </c>
      <c r="E4" s="90"/>
    </row>
    <row r="5" spans="1:7" s="233" customFormat="1" ht="15" customHeight="1" x14ac:dyDescent="0.3">
      <c r="A5" s="236" t="s">
        <v>152</v>
      </c>
      <c r="B5" s="237">
        <v>493.05900000000003</v>
      </c>
      <c r="C5" s="237">
        <v>516.83699999999999</v>
      </c>
      <c r="D5" s="240">
        <f t="shared" si="0"/>
        <v>4.8225465917871801</v>
      </c>
      <c r="E5" s="90"/>
    </row>
    <row r="6" spans="1:7" s="233" customFormat="1" ht="15" customHeight="1" x14ac:dyDescent="0.25">
      <c r="A6" s="236" t="s">
        <v>153</v>
      </c>
      <c r="B6" s="237">
        <f t="shared" ref="B6:C6" si="1">B4-B5</f>
        <v>163.08599999999984</v>
      </c>
      <c r="C6" s="237">
        <f t="shared" si="1"/>
        <v>197.94299999999998</v>
      </c>
      <c r="D6" s="240">
        <f t="shared" si="0"/>
        <v>21.373385820977987</v>
      </c>
      <c r="E6" s="241"/>
    </row>
    <row r="7" spans="1:7" s="233" customFormat="1" ht="15" customHeight="1" x14ac:dyDescent="0.3">
      <c r="A7" s="242" t="s">
        <v>154</v>
      </c>
      <c r="B7" s="243">
        <v>17.725075449999999</v>
      </c>
      <c r="C7" s="243">
        <v>15.946418700000002</v>
      </c>
      <c r="D7" s="244">
        <f t="shared" si="0"/>
        <v>-10.034692123129984</v>
      </c>
      <c r="E7" s="241"/>
    </row>
    <row r="8" spans="1:7" s="233" customFormat="1" ht="15" customHeight="1" x14ac:dyDescent="0.25">
      <c r="A8" s="236" t="s">
        <v>155</v>
      </c>
      <c r="B8" s="237">
        <f t="shared" ref="B8:C8" si="2">B5+B7</f>
        <v>510.78407545000005</v>
      </c>
      <c r="C8" s="237">
        <f t="shared" si="2"/>
        <v>532.78341869999997</v>
      </c>
      <c r="D8" s="240">
        <f t="shared" si="0"/>
        <v>4.3069751598302064</v>
      </c>
      <c r="E8" s="241"/>
    </row>
    <row r="9" spans="1:7" s="233" customFormat="1" ht="15" customHeight="1" x14ac:dyDescent="0.25">
      <c r="A9" s="236" t="s">
        <v>150</v>
      </c>
      <c r="B9" s="237">
        <f t="shared" ref="B9:C9" si="3">B4-B8</f>
        <v>145.36092454999982</v>
      </c>
      <c r="C9" s="237">
        <f t="shared" si="3"/>
        <v>181.9965813</v>
      </c>
      <c r="D9" s="240">
        <f t="shared" si="0"/>
        <v>25.203235920117308</v>
      </c>
      <c r="E9" s="245"/>
    </row>
    <row r="10" spans="1:7" s="233" customFormat="1" ht="15" customHeight="1" x14ac:dyDescent="0.3">
      <c r="A10" s="246"/>
      <c r="B10" s="247"/>
      <c r="C10" s="247"/>
      <c r="D10" s="240"/>
      <c r="E10" s="241"/>
    </row>
    <row r="11" spans="1:7" s="233" customFormat="1" ht="15" customHeight="1" x14ac:dyDescent="0.25">
      <c r="A11" s="236" t="s">
        <v>156</v>
      </c>
      <c r="B11" s="237"/>
      <c r="C11" s="237"/>
      <c r="D11" s="240"/>
      <c r="E11" s="241"/>
    </row>
    <row r="12" spans="1:7" s="233" customFormat="1" ht="15" customHeight="1" x14ac:dyDescent="0.3">
      <c r="A12" s="249" t="s">
        <v>157</v>
      </c>
      <c r="B12" s="250">
        <v>116.13592454999983</v>
      </c>
      <c r="C12" s="250">
        <v>158.79688730000001</v>
      </c>
      <c r="D12" s="248">
        <f t="shared" si="0"/>
        <v>36.733648881947303</v>
      </c>
      <c r="E12" s="235"/>
    </row>
    <row r="13" spans="1:7" s="233" customFormat="1" ht="15" customHeight="1" thickBot="1" x14ac:dyDescent="0.35">
      <c r="A13" s="252" t="s">
        <v>158</v>
      </c>
      <c r="B13" s="253">
        <v>-29.225000000000001</v>
      </c>
      <c r="C13" s="253">
        <v>-23.199694000000001</v>
      </c>
      <c r="D13" s="248">
        <f t="shared" si="0"/>
        <v>-20.616958083832337</v>
      </c>
      <c r="E13" s="235"/>
    </row>
    <row r="14" spans="1:7" s="233" customFormat="1" ht="15" customHeight="1" x14ac:dyDescent="0.25">
      <c r="A14" s="63" t="s">
        <v>159</v>
      </c>
      <c r="D14" s="398"/>
      <c r="E14" s="254"/>
    </row>
    <row r="15" spans="1:7" s="233" customFormat="1" ht="15" customHeight="1" x14ac:dyDescent="0.3">
      <c r="E15" s="235"/>
    </row>
    <row r="16" spans="1:7" s="233" customFormat="1" ht="15" customHeight="1" x14ac:dyDescent="0.25"/>
    <row r="17" s="233" customFormat="1" ht="15" customHeight="1" x14ac:dyDescent="0.25"/>
    <row r="18" s="233" customFormat="1" ht="15" customHeight="1" x14ac:dyDescent="0.25"/>
    <row r="19" s="233" customFormat="1" ht="15" customHeight="1" x14ac:dyDescent="0.25"/>
    <row r="20" s="233" customFormat="1" ht="15" customHeight="1" x14ac:dyDescent="0.25"/>
    <row r="21" s="233" customFormat="1" ht="15" customHeight="1" x14ac:dyDescent="0.25"/>
    <row r="22" s="233" customFormat="1" ht="15" customHeight="1" x14ac:dyDescent="0.25"/>
    <row r="23" s="233" customFormat="1" ht="15" customHeight="1" x14ac:dyDescent="0.25"/>
    <row r="24" s="233" customFormat="1" ht="15" customHeight="1" x14ac:dyDescent="0.25"/>
    <row r="25" s="233" customFormat="1" ht="15" customHeight="1" x14ac:dyDescent="0.25"/>
    <row r="26" s="233" customFormat="1" ht="15" customHeight="1" x14ac:dyDescent="0.25"/>
    <row r="27" s="233" customFormat="1" ht="15" customHeight="1" x14ac:dyDescent="0.25"/>
    <row r="28" s="233" customFormat="1" ht="15" customHeight="1" x14ac:dyDescent="0.25"/>
    <row r="29" s="233" customFormat="1" ht="15" customHeight="1" x14ac:dyDescent="0.25"/>
    <row r="30" s="233" customFormat="1" ht="15" customHeight="1" x14ac:dyDescent="0.25"/>
    <row r="31" s="233" customFormat="1" ht="15" customHeight="1" x14ac:dyDescent="0.25"/>
    <row r="32" s="233" customFormat="1" ht="15" customHeight="1" x14ac:dyDescent="0.25"/>
    <row r="33" s="233" customFormat="1" ht="15" customHeight="1" x14ac:dyDescent="0.25"/>
    <row r="34" s="233" customFormat="1" ht="15" customHeight="1" x14ac:dyDescent="0.25"/>
    <row r="35" s="233" customFormat="1" ht="15" customHeight="1" x14ac:dyDescent="0.25"/>
    <row r="36" s="233" customFormat="1" ht="15" customHeight="1" x14ac:dyDescent="0.25"/>
    <row r="37" s="233" customFormat="1" ht="15" customHeight="1" x14ac:dyDescent="0.25"/>
    <row r="38" s="233" customFormat="1" ht="15" customHeight="1" x14ac:dyDescent="0.25"/>
    <row r="39" s="233" customFormat="1" ht="15" customHeight="1" x14ac:dyDescent="0.25"/>
    <row r="40" s="233" customFormat="1" ht="15" customHeight="1" x14ac:dyDescent="0.25"/>
    <row r="41" s="233" customFormat="1" ht="15" customHeight="1" x14ac:dyDescent="0.25"/>
    <row r="42" s="233" customFormat="1" ht="15" customHeight="1" x14ac:dyDescent="0.25"/>
    <row r="43" s="233" customFormat="1" ht="15" customHeight="1" x14ac:dyDescent="0.25"/>
    <row r="44" s="233" customFormat="1" ht="15" customHeight="1" x14ac:dyDescent="0.25"/>
    <row r="45" s="233" customFormat="1" ht="15" customHeight="1" x14ac:dyDescent="0.25"/>
    <row r="46" s="233" customFormat="1" ht="15" customHeight="1" x14ac:dyDescent="0.25"/>
    <row r="47" s="233" customFormat="1" ht="15" customHeight="1" x14ac:dyDescent="0.25"/>
    <row r="48" s="233" customFormat="1" ht="15" customHeight="1" x14ac:dyDescent="0.25"/>
    <row r="49" s="233" customFormat="1" ht="15" customHeight="1" x14ac:dyDescent="0.25"/>
    <row r="50" s="233" customFormat="1" ht="15" customHeight="1" x14ac:dyDescent="0.25"/>
    <row r="51" s="233" customFormat="1" ht="15" customHeight="1" x14ac:dyDescent="0.25"/>
    <row r="52" s="233" customFormat="1" ht="15" customHeight="1" x14ac:dyDescent="0.25"/>
    <row r="53" s="233" customFormat="1" ht="15" customHeight="1" x14ac:dyDescent="0.25"/>
    <row r="54" s="233" customFormat="1" ht="15" customHeight="1" x14ac:dyDescent="0.25"/>
    <row r="55" s="233" customFormat="1" ht="15" customHeight="1" x14ac:dyDescent="0.25"/>
    <row r="56" s="233" customFormat="1" ht="15" customHeight="1" x14ac:dyDescent="0.25"/>
    <row r="57" s="233" customFormat="1" ht="15" customHeight="1" x14ac:dyDescent="0.25"/>
    <row r="58" s="233" customFormat="1" ht="15" customHeight="1" x14ac:dyDescent="0.25"/>
    <row r="59" s="233" customFormat="1" ht="15" customHeight="1" x14ac:dyDescent="0.25"/>
    <row r="60" s="233" customFormat="1" ht="15" customHeight="1" x14ac:dyDescent="0.25"/>
    <row r="61" s="233" customFormat="1" ht="15" customHeight="1" x14ac:dyDescent="0.25"/>
    <row r="62" s="233" customFormat="1" ht="15" customHeight="1" x14ac:dyDescent="0.25"/>
    <row r="63" s="233" customFormat="1" ht="15" customHeight="1" x14ac:dyDescent="0.25"/>
    <row r="64" s="233" customFormat="1" ht="15" customHeight="1" x14ac:dyDescent="0.25"/>
    <row r="65" s="233" customFormat="1" ht="15" customHeight="1" x14ac:dyDescent="0.25"/>
    <row r="66" s="233" customFormat="1" ht="15" customHeight="1" x14ac:dyDescent="0.25"/>
    <row r="67" s="233" customFormat="1" ht="15" customHeight="1" x14ac:dyDescent="0.25"/>
    <row r="68" s="233" customFormat="1" ht="15" customHeight="1" x14ac:dyDescent="0.25"/>
    <row r="69" s="233" customFormat="1" ht="15" customHeight="1" x14ac:dyDescent="0.25"/>
    <row r="70" s="233" customFormat="1" ht="15" customHeight="1" x14ac:dyDescent="0.25"/>
    <row r="71" s="233" customFormat="1" ht="15" customHeight="1" x14ac:dyDescent="0.25"/>
    <row r="72" s="233" customFormat="1" ht="15" customHeight="1" x14ac:dyDescent="0.25"/>
    <row r="73" s="233" customFormat="1" ht="15" customHeight="1" x14ac:dyDescent="0.25"/>
    <row r="74" s="233" customFormat="1" ht="15" customHeight="1" x14ac:dyDescent="0.25"/>
    <row r="75" s="233" customFormat="1" ht="15" customHeight="1" x14ac:dyDescent="0.25"/>
    <row r="76" s="233" customFormat="1" ht="15" customHeight="1" x14ac:dyDescent="0.25"/>
    <row r="77" s="233" customFormat="1" ht="15" customHeight="1" x14ac:dyDescent="0.25"/>
    <row r="78" s="233" customFormat="1" ht="15" customHeight="1" x14ac:dyDescent="0.25"/>
    <row r="79" s="233" customFormat="1" ht="15" customHeight="1" x14ac:dyDescent="0.25"/>
    <row r="80" s="233" customFormat="1" ht="15" customHeight="1" x14ac:dyDescent="0.25"/>
    <row r="81" s="233" customFormat="1" ht="15" customHeight="1" x14ac:dyDescent="0.25"/>
    <row r="82" s="233" customFormat="1" ht="15" customHeight="1" x14ac:dyDescent="0.25"/>
    <row r="83" s="233" customFormat="1" ht="15" customHeight="1" x14ac:dyDescent="0.25"/>
    <row r="84" s="233" customFormat="1" ht="15" customHeight="1" x14ac:dyDescent="0.25"/>
    <row r="85" s="233" customFormat="1" ht="15" customHeight="1" x14ac:dyDescent="0.25"/>
    <row r="86" s="233" customFormat="1" ht="15" customHeight="1" x14ac:dyDescent="0.25"/>
    <row r="87" s="233" customFormat="1" ht="15" customHeight="1" x14ac:dyDescent="0.25"/>
    <row r="88" s="233" customFormat="1" ht="15" customHeight="1" x14ac:dyDescent="0.25"/>
    <row r="89" s="233" customFormat="1" ht="15" customHeight="1" x14ac:dyDescent="0.25"/>
    <row r="90" s="233" customFormat="1" ht="15" customHeight="1" x14ac:dyDescent="0.25"/>
    <row r="91" s="233" customFormat="1" ht="15" customHeight="1" x14ac:dyDescent="0.25"/>
    <row r="92" s="233" customFormat="1" ht="15" customHeight="1" x14ac:dyDescent="0.25"/>
    <row r="93" s="233" customFormat="1" ht="15" customHeight="1" x14ac:dyDescent="0.25"/>
    <row r="94" s="233" customFormat="1" ht="15" customHeight="1" x14ac:dyDescent="0.25"/>
    <row r="95" s="233" customFormat="1" ht="15" customHeight="1" x14ac:dyDescent="0.25"/>
    <row r="96" s="233" customFormat="1" ht="15" customHeight="1" x14ac:dyDescent="0.25"/>
    <row r="97" s="233" customFormat="1" ht="15" customHeight="1" x14ac:dyDescent="0.25"/>
    <row r="98" s="233" customFormat="1" ht="15" customHeight="1" x14ac:dyDescent="0.25"/>
    <row r="99" s="233" customFormat="1" ht="15" customHeight="1" x14ac:dyDescent="0.25"/>
    <row r="100" s="233" customFormat="1" ht="15" customHeight="1" x14ac:dyDescent="0.25"/>
    <row r="101" s="233" customFormat="1" ht="15" customHeight="1" x14ac:dyDescent="0.25"/>
    <row r="102" s="233" customFormat="1" ht="15" customHeight="1" x14ac:dyDescent="0.25"/>
    <row r="103" s="233" customFormat="1" ht="15" customHeight="1" x14ac:dyDescent="0.25"/>
    <row r="104" s="233" customFormat="1" ht="15" customHeight="1" x14ac:dyDescent="0.25"/>
    <row r="105" s="233" customFormat="1" ht="15" customHeight="1" x14ac:dyDescent="0.25"/>
    <row r="106" s="233" customFormat="1" ht="15" customHeight="1" x14ac:dyDescent="0.25"/>
    <row r="107" s="233" customFormat="1" ht="15" customHeight="1" x14ac:dyDescent="0.25"/>
    <row r="108" s="233" customFormat="1" ht="15" customHeight="1" x14ac:dyDescent="0.25"/>
    <row r="109" s="233" customFormat="1" ht="15" customHeight="1" x14ac:dyDescent="0.25"/>
    <row r="110" s="233" customFormat="1" ht="15" customHeight="1" x14ac:dyDescent="0.25"/>
    <row r="111" s="233" customFormat="1" ht="15" customHeight="1" x14ac:dyDescent="0.25"/>
    <row r="112" s="233" customFormat="1" ht="15" customHeight="1" x14ac:dyDescent="0.25"/>
    <row r="113" s="233" customFormat="1" ht="15" customHeight="1" x14ac:dyDescent="0.25"/>
    <row r="114" s="233" customFormat="1" ht="15" customHeight="1" x14ac:dyDescent="0.25"/>
    <row r="115" s="233" customFormat="1" ht="15" customHeight="1" x14ac:dyDescent="0.25"/>
    <row r="116" s="233" customFormat="1" ht="15" customHeight="1" x14ac:dyDescent="0.25"/>
    <row r="117" s="233" customFormat="1" ht="15" customHeight="1" x14ac:dyDescent="0.25"/>
    <row r="118" s="233" customFormat="1" ht="15" customHeight="1" x14ac:dyDescent="0.25"/>
    <row r="119" s="233" customFormat="1" ht="15" customHeight="1" x14ac:dyDescent="0.25"/>
    <row r="120" s="233" customFormat="1" ht="15" customHeight="1" x14ac:dyDescent="0.25"/>
    <row r="121" s="233" customFormat="1" ht="15" customHeight="1" x14ac:dyDescent="0.25"/>
    <row r="122" s="233" customFormat="1" ht="15" customHeight="1" x14ac:dyDescent="0.25"/>
    <row r="123" s="233" customFormat="1" ht="15" customHeight="1" x14ac:dyDescent="0.25"/>
    <row r="124" s="233" customFormat="1" ht="15" customHeight="1" x14ac:dyDescent="0.25"/>
    <row r="125" s="233" customFormat="1" ht="15" customHeight="1" x14ac:dyDescent="0.25"/>
    <row r="126" s="233" customFormat="1" ht="15" customHeight="1" x14ac:dyDescent="0.25"/>
    <row r="127" s="233" customFormat="1" ht="15" customHeight="1" x14ac:dyDescent="0.25"/>
    <row r="128" s="233" customFormat="1" ht="15" customHeight="1" x14ac:dyDescent="0.25"/>
    <row r="129" s="233" customFormat="1" ht="15" customHeight="1" x14ac:dyDescent="0.25"/>
    <row r="130" s="233" customFormat="1" ht="15" customHeight="1" x14ac:dyDescent="0.25"/>
    <row r="131" s="233" customFormat="1" ht="15" customHeight="1" x14ac:dyDescent="0.25"/>
    <row r="132" s="233" customFormat="1" ht="15" customHeight="1" x14ac:dyDescent="0.25"/>
    <row r="133" s="233" customFormat="1" ht="15" customHeight="1" x14ac:dyDescent="0.25"/>
    <row r="134" s="233" customFormat="1" ht="15" customHeight="1" x14ac:dyDescent="0.25"/>
    <row r="135" s="233" customFormat="1" ht="15" customHeight="1" x14ac:dyDescent="0.25"/>
    <row r="136" s="233" customFormat="1" ht="15" customHeight="1" x14ac:dyDescent="0.25"/>
    <row r="137" s="233" customFormat="1" ht="15" customHeight="1" x14ac:dyDescent="0.25"/>
    <row r="138" s="233" customFormat="1" ht="15" customHeight="1" x14ac:dyDescent="0.25"/>
    <row r="139" s="233" customFormat="1" ht="15" customHeight="1" x14ac:dyDescent="0.25"/>
    <row r="140" s="233" customFormat="1" ht="15" customHeight="1" x14ac:dyDescent="0.25"/>
    <row r="141" s="233" customFormat="1" ht="15" customHeight="1" x14ac:dyDescent="0.25"/>
    <row r="142" s="233" customFormat="1" ht="15" customHeight="1" x14ac:dyDescent="0.25"/>
    <row r="143" s="233" customFormat="1" ht="15" customHeight="1" x14ac:dyDescent="0.25"/>
    <row r="144" s="233" customFormat="1" ht="15" customHeight="1" x14ac:dyDescent="0.25"/>
    <row r="145" s="233" customFormat="1" ht="15" customHeight="1" x14ac:dyDescent="0.25"/>
    <row r="146" s="233" customFormat="1" ht="15" customHeight="1" x14ac:dyDescent="0.25"/>
    <row r="147" s="233" customFormat="1" ht="15" customHeight="1" x14ac:dyDescent="0.25"/>
    <row r="148" s="233" customFormat="1" ht="15" customHeight="1" x14ac:dyDescent="0.25"/>
    <row r="149" s="233" customFormat="1" ht="15" customHeight="1" x14ac:dyDescent="0.25"/>
    <row r="150" s="233" customFormat="1" ht="15" customHeight="1" x14ac:dyDescent="0.25"/>
    <row r="151" s="233" customFormat="1" ht="15" customHeight="1" x14ac:dyDescent="0.25"/>
    <row r="152" s="233" customFormat="1" ht="15" customHeight="1" x14ac:dyDescent="0.25"/>
    <row r="153" s="233" customFormat="1" ht="15" customHeight="1" x14ac:dyDescent="0.25"/>
    <row r="154" s="233" customFormat="1" ht="15" customHeight="1" x14ac:dyDescent="0.25"/>
    <row r="155" s="233" customFormat="1" ht="15" customHeight="1" x14ac:dyDescent="0.25"/>
    <row r="156" s="233" customFormat="1" ht="15" customHeight="1" x14ac:dyDescent="0.25"/>
    <row r="157" s="233" customFormat="1" ht="15" customHeight="1" x14ac:dyDescent="0.25"/>
    <row r="158" s="233" customFormat="1" ht="15" customHeight="1" x14ac:dyDescent="0.25"/>
    <row r="159" s="233" customFormat="1" ht="15" customHeight="1" x14ac:dyDescent="0.25"/>
    <row r="160" s="233" customFormat="1" ht="15" customHeight="1" x14ac:dyDescent="0.25"/>
    <row r="161" s="233" customFormat="1" ht="15" customHeight="1" x14ac:dyDescent="0.25"/>
    <row r="162" s="233" customFormat="1" ht="15" customHeight="1" x14ac:dyDescent="0.25"/>
    <row r="163" s="233" customFormat="1" ht="15" customHeight="1" x14ac:dyDescent="0.25"/>
    <row r="164" s="233" customFormat="1" ht="15" customHeight="1" x14ac:dyDescent="0.25"/>
    <row r="165" s="233" customFormat="1" ht="15" customHeight="1" x14ac:dyDescent="0.25"/>
    <row r="166" s="233" customFormat="1" ht="15" customHeight="1" x14ac:dyDescent="0.25"/>
    <row r="167" s="233" customFormat="1" ht="15" customHeight="1" x14ac:dyDescent="0.25"/>
    <row r="168" s="233" customFormat="1" ht="15" customHeight="1" x14ac:dyDescent="0.25"/>
    <row r="169" s="233" customFormat="1" ht="15" customHeight="1" x14ac:dyDescent="0.25"/>
    <row r="170" s="233" customFormat="1" ht="15" customHeight="1" x14ac:dyDescent="0.25"/>
    <row r="171" s="233" customFormat="1" ht="15" customHeight="1" x14ac:dyDescent="0.25"/>
    <row r="172" s="233" customFormat="1" ht="15" customHeight="1" x14ac:dyDescent="0.25"/>
    <row r="173" s="233" customFormat="1" ht="15" customHeight="1" x14ac:dyDescent="0.25"/>
    <row r="174" s="233" customFormat="1" ht="15" customHeight="1" x14ac:dyDescent="0.25"/>
    <row r="175" s="233" customFormat="1" ht="15" customHeight="1" x14ac:dyDescent="0.25"/>
    <row r="176" s="233" customFormat="1" ht="15" customHeight="1" x14ac:dyDescent="0.25"/>
    <row r="177" s="233" customFormat="1" ht="15" customHeight="1" x14ac:dyDescent="0.25"/>
    <row r="178" s="233" customFormat="1" ht="15" customHeight="1" x14ac:dyDescent="0.25"/>
    <row r="179" s="233" customFormat="1" ht="15" customHeight="1" x14ac:dyDescent="0.25"/>
    <row r="180" s="233" customFormat="1" ht="15" customHeight="1" x14ac:dyDescent="0.25"/>
    <row r="181" s="233" customFormat="1" ht="15" customHeight="1" x14ac:dyDescent="0.25"/>
    <row r="182" s="233" customFormat="1" ht="15" customHeight="1" x14ac:dyDescent="0.25"/>
    <row r="183" s="233" customFormat="1" ht="15" customHeight="1" x14ac:dyDescent="0.25"/>
    <row r="184" s="233" customFormat="1" ht="15" customHeight="1" x14ac:dyDescent="0.25"/>
    <row r="185" s="233" customFormat="1" ht="15" customHeight="1" x14ac:dyDescent="0.25"/>
    <row r="186" s="233" customFormat="1" ht="15" customHeight="1" x14ac:dyDescent="0.25"/>
    <row r="187" s="233" customFormat="1" ht="15" customHeight="1" x14ac:dyDescent="0.25"/>
    <row r="188" s="233" customFormat="1" ht="15" customHeight="1" x14ac:dyDescent="0.25"/>
    <row r="189" s="233" customFormat="1" ht="15" customHeight="1" x14ac:dyDescent="0.25"/>
    <row r="190" s="233" customFormat="1" ht="15" customHeight="1" x14ac:dyDescent="0.25"/>
    <row r="191" s="233" customFormat="1" ht="15" customHeight="1" x14ac:dyDescent="0.25"/>
    <row r="192" s="233" customFormat="1" ht="15" customHeight="1" x14ac:dyDescent="0.25"/>
    <row r="193" s="233" customFormat="1" ht="15" customHeight="1" x14ac:dyDescent="0.25"/>
    <row r="194" s="233" customFormat="1" ht="15" customHeight="1" x14ac:dyDescent="0.25"/>
    <row r="195" s="233" customFormat="1" ht="15" customHeight="1" x14ac:dyDescent="0.25"/>
    <row r="196" s="233" customFormat="1" ht="15" customHeight="1" x14ac:dyDescent="0.25"/>
    <row r="197" s="233" customFormat="1" ht="15" customHeight="1" x14ac:dyDescent="0.25"/>
    <row r="198" s="233" customFormat="1" ht="15" customHeight="1" x14ac:dyDescent="0.25"/>
    <row r="199" s="233" customFormat="1" ht="15" customHeight="1" x14ac:dyDescent="0.25"/>
    <row r="200" s="233" customFormat="1" ht="15" customHeight="1" x14ac:dyDescent="0.25"/>
    <row r="201" s="233" customFormat="1" ht="15" customHeight="1" x14ac:dyDescent="0.25"/>
    <row r="202" s="233" customFormat="1" ht="15" customHeight="1" x14ac:dyDescent="0.25"/>
    <row r="203" s="233" customFormat="1" ht="15" customHeight="1" x14ac:dyDescent="0.25"/>
    <row r="204" s="233" customFormat="1" ht="15" customHeight="1" x14ac:dyDescent="0.25"/>
    <row r="205" s="233" customFormat="1" ht="15" customHeight="1" x14ac:dyDescent="0.25"/>
    <row r="206" s="233" customFormat="1" ht="15" customHeight="1" x14ac:dyDescent="0.25"/>
    <row r="207" s="233" customFormat="1" ht="15" customHeight="1" x14ac:dyDescent="0.25"/>
    <row r="208" s="233" customFormat="1" ht="15" customHeight="1" x14ac:dyDescent="0.25"/>
    <row r="209" s="233" customFormat="1" ht="15" customHeight="1" x14ac:dyDescent="0.25"/>
    <row r="210" s="233" customFormat="1" ht="15" customHeight="1" x14ac:dyDescent="0.25"/>
    <row r="211" s="233" customFormat="1" ht="15" customHeight="1" x14ac:dyDescent="0.25"/>
    <row r="212" s="233" customFormat="1" ht="15" customHeight="1" x14ac:dyDescent="0.25"/>
    <row r="213" s="233" customFormat="1" ht="15" customHeight="1" x14ac:dyDescent="0.25"/>
    <row r="214" s="233" customFormat="1" ht="15" customHeight="1" x14ac:dyDescent="0.25"/>
    <row r="215" s="233" customFormat="1" ht="15" customHeight="1" x14ac:dyDescent="0.25"/>
    <row r="216" s="233" customFormat="1" ht="15" customHeight="1" x14ac:dyDescent="0.25"/>
    <row r="217" s="233" customFormat="1" ht="15" customHeight="1" x14ac:dyDescent="0.25"/>
    <row r="218" s="233" customFormat="1" ht="15" customHeight="1" x14ac:dyDescent="0.25"/>
    <row r="219" s="233" customFormat="1" ht="15" customHeight="1" x14ac:dyDescent="0.25"/>
    <row r="220" s="233" customFormat="1" ht="15" customHeight="1" x14ac:dyDescent="0.25"/>
    <row r="221" s="233" customFormat="1" ht="15" customHeight="1" x14ac:dyDescent="0.25"/>
    <row r="222" s="233" customFormat="1" ht="15" customHeight="1" x14ac:dyDescent="0.25"/>
    <row r="223" s="233" customFormat="1" ht="15" customHeight="1" x14ac:dyDescent="0.25"/>
    <row r="224" s="233" customFormat="1" ht="15" customHeight="1" x14ac:dyDescent="0.25"/>
    <row r="225" s="233" customFormat="1" ht="15" customHeight="1" x14ac:dyDescent="0.25"/>
    <row r="226" s="233" customFormat="1" ht="15" customHeight="1" x14ac:dyDescent="0.25"/>
    <row r="227" s="233" customFormat="1" ht="15" customHeight="1" x14ac:dyDescent="0.25"/>
    <row r="228" s="233" customFormat="1" ht="15" customHeight="1" x14ac:dyDescent="0.25"/>
    <row r="229" s="233" customFormat="1" ht="15" customHeight="1" x14ac:dyDescent="0.25"/>
    <row r="230" s="233" customFormat="1" ht="15" customHeight="1" x14ac:dyDescent="0.25"/>
    <row r="231" s="233" customFormat="1" ht="15" customHeight="1" x14ac:dyDescent="0.25"/>
    <row r="232" s="233" customFormat="1" ht="15" customHeight="1" x14ac:dyDescent="0.25"/>
    <row r="233" s="233" customFormat="1" ht="15" customHeight="1" x14ac:dyDescent="0.25"/>
    <row r="234" s="233" customFormat="1" ht="15" customHeight="1" x14ac:dyDescent="0.25"/>
    <row r="235" s="233" customFormat="1" ht="15" customHeight="1" x14ac:dyDescent="0.25"/>
    <row r="236" s="233" customFormat="1" ht="15" customHeight="1" x14ac:dyDescent="0.25"/>
    <row r="237" s="233" customFormat="1" ht="15" customHeight="1" x14ac:dyDescent="0.25"/>
    <row r="238" s="233" customFormat="1" ht="15" customHeight="1" x14ac:dyDescent="0.25"/>
    <row r="239" s="233" customFormat="1" ht="15" customHeight="1" x14ac:dyDescent="0.25"/>
    <row r="240" s="233" customFormat="1" ht="15" customHeight="1" x14ac:dyDescent="0.25"/>
    <row r="241" s="233" customFormat="1" ht="15" customHeight="1" x14ac:dyDescent="0.25"/>
    <row r="242" s="233" customFormat="1" ht="15" customHeight="1" x14ac:dyDescent="0.25"/>
    <row r="243" s="233" customFormat="1" ht="15" customHeight="1" x14ac:dyDescent="0.25"/>
    <row r="244" s="233" customFormat="1" ht="15" customHeight="1" x14ac:dyDescent="0.25"/>
    <row r="245" s="233" customFormat="1" ht="15" customHeight="1" x14ac:dyDescent="0.25"/>
    <row r="246" s="233" customFormat="1" ht="15" customHeight="1" x14ac:dyDescent="0.25"/>
    <row r="247" s="233" customFormat="1" ht="15" customHeight="1" x14ac:dyDescent="0.25"/>
    <row r="248" s="233" customFormat="1" ht="15" customHeight="1" x14ac:dyDescent="0.25"/>
    <row r="249" s="233" customFormat="1" ht="15" customHeight="1" x14ac:dyDescent="0.25"/>
    <row r="250" s="233" customFormat="1" ht="15" customHeight="1" x14ac:dyDescent="0.25"/>
    <row r="251" s="233" customFormat="1" ht="15" customHeight="1" x14ac:dyDescent="0.25"/>
    <row r="252" s="233" customFormat="1" ht="15" customHeight="1" x14ac:dyDescent="0.25"/>
    <row r="253" s="233" customFormat="1" ht="15" customHeight="1" x14ac:dyDescent="0.25"/>
    <row r="254" s="233" customFormat="1" ht="15" customHeight="1" x14ac:dyDescent="0.25"/>
    <row r="255" s="233" customFormat="1" ht="15" customHeight="1" x14ac:dyDescent="0.25"/>
    <row r="256" s="233" customFormat="1" ht="15" customHeight="1" x14ac:dyDescent="0.25"/>
    <row r="257" s="233" customFormat="1" ht="15" customHeight="1" x14ac:dyDescent="0.25"/>
    <row r="258" s="233" customFormat="1" ht="15" customHeight="1" x14ac:dyDescent="0.25"/>
    <row r="259" s="233" customFormat="1" ht="15" customHeight="1" x14ac:dyDescent="0.25"/>
    <row r="260" s="233" customFormat="1" ht="15" customHeight="1" x14ac:dyDescent="0.25"/>
    <row r="261" s="233" customFormat="1" ht="15" customHeight="1" x14ac:dyDescent="0.25"/>
    <row r="262" s="233" customFormat="1" ht="15" customHeight="1" x14ac:dyDescent="0.25"/>
    <row r="263" s="233" customFormat="1" ht="15" customHeight="1" x14ac:dyDescent="0.25"/>
    <row r="264" s="233" customFormat="1" ht="15" customHeight="1" x14ac:dyDescent="0.25"/>
    <row r="265" s="233" customFormat="1" ht="15" customHeight="1" x14ac:dyDescent="0.25"/>
    <row r="266" s="233" customFormat="1" ht="15" customHeight="1" x14ac:dyDescent="0.25"/>
    <row r="267" s="233" customFormat="1" ht="15" customHeight="1" x14ac:dyDescent="0.25"/>
    <row r="268" s="233" customFormat="1" ht="15" customHeight="1" x14ac:dyDescent="0.25"/>
    <row r="269" s="233" customFormat="1" ht="15" customHeight="1" x14ac:dyDescent="0.25"/>
    <row r="270" s="233" customFormat="1" ht="15" customHeight="1" x14ac:dyDescent="0.25"/>
    <row r="271" s="233" customFormat="1" ht="15" customHeight="1" x14ac:dyDescent="0.25"/>
    <row r="272" s="233" customFormat="1" ht="15" customHeight="1" x14ac:dyDescent="0.25"/>
    <row r="273" s="233" customFormat="1" ht="15" customHeight="1" x14ac:dyDescent="0.25"/>
    <row r="274" s="233" customFormat="1" ht="15" customHeight="1" x14ac:dyDescent="0.25"/>
    <row r="275" s="233" customFormat="1" ht="15" customHeight="1" x14ac:dyDescent="0.25"/>
    <row r="276" s="233" customFormat="1" ht="15" customHeight="1" x14ac:dyDescent="0.25"/>
    <row r="277" s="233" customFormat="1" ht="15" customHeight="1" x14ac:dyDescent="0.25"/>
    <row r="278" s="233" customFormat="1" ht="15" customHeight="1" x14ac:dyDescent="0.25"/>
    <row r="279" s="233" customFormat="1" ht="15" customHeight="1" x14ac:dyDescent="0.25"/>
    <row r="280" s="233" customFormat="1" ht="15" customHeight="1" x14ac:dyDescent="0.25"/>
    <row r="281" s="233" customFormat="1" ht="15" customHeight="1" x14ac:dyDescent="0.25"/>
    <row r="282" s="233" customFormat="1" ht="15" customHeight="1" x14ac:dyDescent="0.25"/>
    <row r="283" s="233" customFormat="1" ht="15" customHeight="1" x14ac:dyDescent="0.25"/>
    <row r="284" s="233" customFormat="1" ht="15" customHeight="1" x14ac:dyDescent="0.25"/>
    <row r="285" s="233" customFormat="1" ht="15" customHeight="1" x14ac:dyDescent="0.25"/>
    <row r="286" s="233" customFormat="1" ht="15" customHeight="1" x14ac:dyDescent="0.25"/>
    <row r="287" s="233" customFormat="1" ht="15" customHeight="1" x14ac:dyDescent="0.25"/>
    <row r="288" s="233" customFormat="1" ht="15" customHeight="1" x14ac:dyDescent="0.25"/>
    <row r="289" s="233" customFormat="1" ht="15" customHeight="1" x14ac:dyDescent="0.25"/>
    <row r="290" s="233" customFormat="1" ht="15" customHeight="1" x14ac:dyDescent="0.25"/>
    <row r="291" s="233" customFormat="1" ht="15" customHeight="1" x14ac:dyDescent="0.25"/>
    <row r="292" s="233" customFormat="1" ht="15" customHeight="1" x14ac:dyDescent="0.25"/>
    <row r="293" s="233" customFormat="1" ht="15" customHeight="1" x14ac:dyDescent="0.25"/>
    <row r="294" s="233" customFormat="1" ht="15" customHeight="1" x14ac:dyDescent="0.25"/>
    <row r="295" s="233" customFormat="1" ht="15" customHeight="1" x14ac:dyDescent="0.25"/>
    <row r="296" s="233" customFormat="1" ht="15" customHeight="1" x14ac:dyDescent="0.25"/>
    <row r="297" s="233" customFormat="1" ht="15" customHeight="1" x14ac:dyDescent="0.25"/>
    <row r="298" s="233" customFormat="1" ht="15" customHeight="1" x14ac:dyDescent="0.25"/>
    <row r="299" s="233" customFormat="1" ht="15" customHeight="1" x14ac:dyDescent="0.25"/>
    <row r="300" s="233" customFormat="1" ht="15" customHeight="1" x14ac:dyDescent="0.25"/>
    <row r="301" s="233" customFormat="1" ht="15" customHeight="1" x14ac:dyDescent="0.25"/>
    <row r="302" s="233" customFormat="1" ht="15" customHeight="1" x14ac:dyDescent="0.25"/>
    <row r="303" s="233" customFormat="1" ht="15" customHeight="1" x14ac:dyDescent="0.25"/>
    <row r="304" s="233" customFormat="1" ht="15" customHeight="1" x14ac:dyDescent="0.25"/>
    <row r="305" s="233" customFormat="1" ht="15" customHeight="1" x14ac:dyDescent="0.25"/>
    <row r="306" s="233" customFormat="1" ht="15" customHeight="1" x14ac:dyDescent="0.25"/>
    <row r="307" s="233" customFormat="1" ht="15" customHeight="1" x14ac:dyDescent="0.25"/>
    <row r="308" s="233" customFormat="1" ht="15" customHeight="1" x14ac:dyDescent="0.25"/>
    <row r="309" s="233" customFormat="1" ht="15" customHeight="1" x14ac:dyDescent="0.25"/>
    <row r="310" s="233" customFormat="1" ht="15" customHeight="1" x14ac:dyDescent="0.25"/>
    <row r="311" s="233" customFormat="1" ht="15" customHeight="1" x14ac:dyDescent="0.25"/>
    <row r="312" s="233" customFormat="1" ht="15" customHeight="1" x14ac:dyDescent="0.25"/>
    <row r="313" s="233" customFormat="1" ht="15" customHeight="1" x14ac:dyDescent="0.25"/>
    <row r="314" s="233" customFormat="1" ht="15" customHeight="1" x14ac:dyDescent="0.25"/>
    <row r="315" s="233" customFormat="1" ht="15" customHeight="1" x14ac:dyDescent="0.25"/>
    <row r="316" s="233" customFormat="1" ht="15" customHeight="1" x14ac:dyDescent="0.25"/>
    <row r="317" s="233" customFormat="1" ht="15" customHeight="1" x14ac:dyDescent="0.25"/>
    <row r="318" s="233" customFormat="1" ht="15" customHeight="1" x14ac:dyDescent="0.25"/>
    <row r="319" s="233" customFormat="1" ht="15" customHeight="1" x14ac:dyDescent="0.25"/>
    <row r="320" s="233" customFormat="1" ht="15" customHeight="1" x14ac:dyDescent="0.25"/>
    <row r="321" s="233" customFormat="1" ht="15" customHeight="1" x14ac:dyDescent="0.25"/>
    <row r="322" s="233" customFormat="1" ht="15" customHeight="1" x14ac:dyDescent="0.25"/>
    <row r="323" s="233" customFormat="1" ht="15" customHeight="1" x14ac:dyDescent="0.25"/>
    <row r="324" s="233" customFormat="1" ht="15" customHeight="1" x14ac:dyDescent="0.25"/>
    <row r="325" s="233" customFormat="1" ht="15" customHeight="1" x14ac:dyDescent="0.25"/>
    <row r="326" s="233" customFormat="1" ht="15" customHeight="1" x14ac:dyDescent="0.25"/>
    <row r="327" s="233" customFormat="1" ht="15" customHeight="1" x14ac:dyDescent="0.25"/>
    <row r="328" s="233" customFormat="1" ht="15" customHeight="1" x14ac:dyDescent="0.25"/>
    <row r="329" s="233" customFormat="1" ht="15" customHeight="1" x14ac:dyDescent="0.25"/>
    <row r="330" s="233" customFormat="1" ht="15" customHeight="1" x14ac:dyDescent="0.25"/>
    <row r="331" s="233" customFormat="1" ht="15" customHeight="1" x14ac:dyDescent="0.25"/>
    <row r="332" s="233" customFormat="1" ht="15" customHeight="1" x14ac:dyDescent="0.25"/>
    <row r="333" s="233" customFormat="1" ht="15" customHeight="1" x14ac:dyDescent="0.25"/>
    <row r="334" s="233" customFormat="1" ht="15" customHeight="1" x14ac:dyDescent="0.25"/>
    <row r="335" s="233" customFormat="1" ht="15" customHeight="1" x14ac:dyDescent="0.25"/>
    <row r="336" s="233" customFormat="1" ht="15" customHeight="1" x14ac:dyDescent="0.25"/>
    <row r="337" s="233" customFormat="1" ht="15" customHeight="1" x14ac:dyDescent="0.25"/>
    <row r="338" s="233" customFormat="1" ht="15" customHeight="1" x14ac:dyDescent="0.25"/>
    <row r="339" s="233" customFormat="1" ht="15" customHeight="1" x14ac:dyDescent="0.25"/>
    <row r="340" s="233" customFormat="1" ht="15" customHeight="1" x14ac:dyDescent="0.25"/>
    <row r="341" s="233" customFormat="1" ht="15" customHeight="1" x14ac:dyDescent="0.25"/>
    <row r="342" s="233" customFormat="1" ht="15" customHeight="1" x14ac:dyDescent="0.25"/>
    <row r="343" s="233" customFormat="1" ht="15" customHeight="1" x14ac:dyDescent="0.25"/>
    <row r="344" s="233" customFormat="1" ht="15" customHeight="1" x14ac:dyDescent="0.25"/>
    <row r="345" s="233" customFormat="1" ht="15" customHeight="1" x14ac:dyDescent="0.25"/>
    <row r="346" s="233" customFormat="1" ht="15" customHeight="1" x14ac:dyDescent="0.25"/>
    <row r="347" s="233" customFormat="1" ht="15" customHeight="1" x14ac:dyDescent="0.25"/>
    <row r="348" s="233" customFormat="1" ht="15" customHeight="1" x14ac:dyDescent="0.25"/>
    <row r="349" s="233" customFormat="1" ht="15" customHeight="1" x14ac:dyDescent="0.25"/>
    <row r="350" s="233" customFormat="1" ht="15" customHeight="1" x14ac:dyDescent="0.25"/>
    <row r="351" s="233" customFormat="1" ht="15" customHeight="1" x14ac:dyDescent="0.25"/>
    <row r="352" s="233" customFormat="1" ht="15" customHeight="1" x14ac:dyDescent="0.25"/>
    <row r="353" s="233" customFormat="1" ht="15" customHeight="1" x14ac:dyDescent="0.25"/>
    <row r="354" s="233" customFormat="1" ht="15" customHeight="1" x14ac:dyDescent="0.25"/>
    <row r="355" s="233" customFormat="1" ht="15" customHeight="1" x14ac:dyDescent="0.25"/>
    <row r="356" s="233" customFormat="1" ht="15" customHeight="1" x14ac:dyDescent="0.25"/>
    <row r="357" s="233" customFormat="1" ht="15" customHeight="1" x14ac:dyDescent="0.25"/>
    <row r="358" s="233" customFormat="1" ht="15" customHeight="1" x14ac:dyDescent="0.25"/>
    <row r="359" s="233" customFormat="1" ht="15" customHeight="1" x14ac:dyDescent="0.25"/>
    <row r="360" s="233" customFormat="1" ht="15" customHeight="1" x14ac:dyDescent="0.25"/>
    <row r="361" s="233" customFormat="1" ht="15" customHeight="1" x14ac:dyDescent="0.25"/>
    <row r="362" s="233" customFormat="1" ht="15" customHeight="1" x14ac:dyDescent="0.25"/>
    <row r="363" s="233" customFormat="1" ht="15" customHeight="1" x14ac:dyDescent="0.25"/>
    <row r="364" s="233" customFormat="1" ht="15" customHeight="1" x14ac:dyDescent="0.25"/>
    <row r="365" s="233" customFormat="1" ht="15" customHeight="1" x14ac:dyDescent="0.25"/>
    <row r="366" s="233" customFormat="1" ht="15" customHeight="1" x14ac:dyDescent="0.25"/>
    <row r="367" s="233" customFormat="1" ht="15" customHeight="1" x14ac:dyDescent="0.25"/>
    <row r="368" s="233" customFormat="1" ht="15" customHeight="1" x14ac:dyDescent="0.25"/>
    <row r="369" s="233" customFormat="1" ht="15" customHeight="1" x14ac:dyDescent="0.25"/>
    <row r="370" s="233" customFormat="1" ht="15" customHeight="1" x14ac:dyDescent="0.25"/>
    <row r="371" s="233" customFormat="1" ht="15" customHeight="1" x14ac:dyDescent="0.25"/>
    <row r="372" s="233" customFormat="1" ht="15" customHeight="1" x14ac:dyDescent="0.25"/>
    <row r="373" s="233" customFormat="1" ht="15" customHeight="1" x14ac:dyDescent="0.25"/>
    <row r="374" s="233" customFormat="1" ht="15" customHeight="1" x14ac:dyDescent="0.25"/>
    <row r="375" s="233" customFormat="1" ht="15" customHeight="1" x14ac:dyDescent="0.25"/>
    <row r="376" s="233" customFormat="1" ht="15" customHeight="1" x14ac:dyDescent="0.25"/>
    <row r="377" s="233" customFormat="1" ht="15" customHeight="1" x14ac:dyDescent="0.25"/>
    <row r="378" s="233" customFormat="1" ht="15" customHeight="1" x14ac:dyDescent="0.25"/>
    <row r="379" s="233" customFormat="1" ht="15" customHeight="1" x14ac:dyDescent="0.25"/>
    <row r="380" s="233" customFormat="1" ht="15" customHeight="1" x14ac:dyDescent="0.25"/>
    <row r="381" s="233" customFormat="1" ht="15" customHeight="1" x14ac:dyDescent="0.25"/>
    <row r="382" s="233" customFormat="1" ht="15" customHeight="1" x14ac:dyDescent="0.25"/>
    <row r="383" s="233" customFormat="1" ht="15" customHeight="1" x14ac:dyDescent="0.25"/>
    <row r="384" s="233" customFormat="1" ht="15" customHeight="1" x14ac:dyDescent="0.25"/>
    <row r="385" s="233" customFormat="1" ht="15" customHeight="1" x14ac:dyDescent="0.25"/>
    <row r="386" s="233" customFormat="1" ht="15" customHeight="1" x14ac:dyDescent="0.25"/>
    <row r="387" s="233" customFormat="1" ht="15" customHeight="1" x14ac:dyDescent="0.25"/>
    <row r="388" s="233" customFormat="1" ht="15" customHeight="1" x14ac:dyDescent="0.25"/>
    <row r="389" s="233" customFormat="1" ht="15" customHeight="1" x14ac:dyDescent="0.25"/>
    <row r="390" s="233" customFormat="1" ht="15" customHeight="1" x14ac:dyDescent="0.25"/>
    <row r="391" s="233" customFormat="1" ht="15" customHeight="1" x14ac:dyDescent="0.25"/>
    <row r="392" s="233" customFormat="1" ht="15" customHeight="1" x14ac:dyDescent="0.25"/>
    <row r="393" s="233" customFormat="1" ht="15" customHeight="1" x14ac:dyDescent="0.25"/>
    <row r="394" s="233" customFormat="1" ht="15" customHeight="1" x14ac:dyDescent="0.25"/>
    <row r="395" s="233" customFormat="1" ht="15" customHeight="1" x14ac:dyDescent="0.25"/>
    <row r="396" s="233" customFormat="1" ht="15" customHeight="1" x14ac:dyDescent="0.25"/>
    <row r="397" s="233" customFormat="1" ht="15" customHeight="1" x14ac:dyDescent="0.25"/>
    <row r="398" s="233" customFormat="1" ht="15" customHeight="1" x14ac:dyDescent="0.25"/>
    <row r="399" s="233" customFormat="1" ht="15" customHeight="1" x14ac:dyDescent="0.25"/>
    <row r="400" s="233" customFormat="1" ht="15" customHeight="1" x14ac:dyDescent="0.25"/>
    <row r="401" s="233" customFormat="1" ht="15" customHeight="1" x14ac:dyDescent="0.25"/>
    <row r="402" s="233" customFormat="1" ht="15" customHeight="1" x14ac:dyDescent="0.25"/>
    <row r="403" s="233" customFormat="1" ht="15" customHeight="1" x14ac:dyDescent="0.25"/>
    <row r="404" s="233" customFormat="1" ht="15" customHeight="1" x14ac:dyDescent="0.25"/>
    <row r="405" s="233" customFormat="1" ht="15" customHeight="1" x14ac:dyDescent="0.25"/>
    <row r="406" s="233" customFormat="1" ht="15" customHeight="1" x14ac:dyDescent="0.25"/>
    <row r="407" s="233" customFormat="1" ht="15" customHeight="1" x14ac:dyDescent="0.25"/>
    <row r="408" s="233" customFormat="1" ht="15" customHeight="1" x14ac:dyDescent="0.25"/>
    <row r="409" s="233" customFormat="1" ht="15" customHeight="1" x14ac:dyDescent="0.25"/>
    <row r="410" s="233" customFormat="1" ht="15" customHeight="1" x14ac:dyDescent="0.25"/>
    <row r="411" s="233" customFormat="1" ht="15" customHeight="1" x14ac:dyDescent="0.25"/>
    <row r="412" s="233" customFormat="1" ht="15" customHeight="1" x14ac:dyDescent="0.25"/>
    <row r="413" s="233" customFormat="1" ht="15" customHeight="1" x14ac:dyDescent="0.25"/>
    <row r="414" s="233" customFormat="1" ht="15" customHeight="1" x14ac:dyDescent="0.25"/>
    <row r="415" s="233" customFormat="1" ht="15" customHeight="1" x14ac:dyDescent="0.25"/>
    <row r="416" s="233" customFormat="1" ht="15" customHeight="1" x14ac:dyDescent="0.25"/>
    <row r="417" s="233" customFormat="1" ht="15" customHeight="1" x14ac:dyDescent="0.25"/>
    <row r="418" s="233" customFormat="1" ht="15" customHeight="1" x14ac:dyDescent="0.25"/>
    <row r="419" s="233" customFormat="1" ht="15" customHeight="1" x14ac:dyDescent="0.25"/>
    <row r="420" s="233" customFormat="1" ht="15" customHeight="1" x14ac:dyDescent="0.25"/>
    <row r="421" s="233" customFormat="1" ht="15" customHeight="1" x14ac:dyDescent="0.25"/>
    <row r="422" s="233" customFormat="1" ht="15" customHeight="1" x14ac:dyDescent="0.25"/>
    <row r="423" s="233" customFormat="1" ht="15" customHeight="1" x14ac:dyDescent="0.25"/>
    <row r="424" s="233" customFormat="1" ht="15" customHeight="1" x14ac:dyDescent="0.25"/>
    <row r="425" s="233" customFormat="1" ht="15" customHeight="1" x14ac:dyDescent="0.25"/>
    <row r="426" s="233" customFormat="1" ht="15" customHeight="1" x14ac:dyDescent="0.25"/>
    <row r="427" s="233" customFormat="1" ht="15" customHeight="1" x14ac:dyDescent="0.25"/>
    <row r="428" s="233" customFormat="1" ht="15" customHeight="1" x14ac:dyDescent="0.25"/>
    <row r="429" s="233" customFormat="1" ht="15" customHeight="1" x14ac:dyDescent="0.25"/>
    <row r="430" s="233" customFormat="1" ht="15" customHeight="1" x14ac:dyDescent="0.25"/>
    <row r="431" s="233" customFormat="1" ht="15" customHeight="1" x14ac:dyDescent="0.25"/>
    <row r="432" s="233" customFormat="1" ht="15" customHeight="1" x14ac:dyDescent="0.25"/>
    <row r="433" s="233" customFormat="1" ht="15" customHeight="1" x14ac:dyDescent="0.25"/>
    <row r="434" s="233" customFormat="1" ht="15" customHeight="1" x14ac:dyDescent="0.25"/>
    <row r="435" s="233" customFormat="1" ht="15" customHeight="1" x14ac:dyDescent="0.25"/>
    <row r="436" s="233" customFormat="1" ht="15" customHeight="1" x14ac:dyDescent="0.25"/>
    <row r="437" s="233" customFormat="1" ht="15" customHeight="1" x14ac:dyDescent="0.25"/>
    <row r="438" s="233" customFormat="1" ht="15" customHeight="1" x14ac:dyDescent="0.25"/>
    <row r="439" s="233" customFormat="1" ht="15" customHeight="1" x14ac:dyDescent="0.25"/>
    <row r="440" s="233" customFormat="1" ht="15" customHeight="1" x14ac:dyDescent="0.25"/>
    <row r="441" s="233" customFormat="1" ht="15" customHeight="1" x14ac:dyDescent="0.25"/>
    <row r="442" s="233" customFormat="1" ht="15" customHeight="1" x14ac:dyDescent="0.25"/>
    <row r="443" s="233" customFormat="1" ht="15" customHeight="1" x14ac:dyDescent="0.25"/>
    <row r="444" s="233" customFormat="1" ht="15" customHeight="1" x14ac:dyDescent="0.25"/>
    <row r="445" s="233" customFormat="1" ht="15" customHeight="1" x14ac:dyDescent="0.25"/>
    <row r="446" s="233" customFormat="1" ht="15" customHeight="1" x14ac:dyDescent="0.25"/>
    <row r="447" s="233" customFormat="1" ht="15" customHeight="1" x14ac:dyDescent="0.25"/>
    <row r="448" s="233" customFormat="1" ht="15" customHeight="1" x14ac:dyDescent="0.25"/>
    <row r="449" s="233" customFormat="1" ht="15" customHeight="1" x14ac:dyDescent="0.25"/>
    <row r="450" s="233" customFormat="1" ht="15" customHeight="1" x14ac:dyDescent="0.25"/>
    <row r="451" s="233" customFormat="1" ht="15" customHeight="1" x14ac:dyDescent="0.25"/>
    <row r="452" s="233" customFormat="1" ht="15" customHeight="1" x14ac:dyDescent="0.25"/>
    <row r="453" s="233" customFormat="1" ht="15" customHeight="1" x14ac:dyDescent="0.25"/>
    <row r="454" s="233" customFormat="1" ht="15" customHeight="1" x14ac:dyDescent="0.25"/>
    <row r="455" s="233" customFormat="1" ht="15" customHeight="1" x14ac:dyDescent="0.25"/>
    <row r="456" s="233" customFormat="1" ht="15" customHeight="1" x14ac:dyDescent="0.25"/>
    <row r="457" s="233" customFormat="1" ht="15" customHeight="1" x14ac:dyDescent="0.25"/>
    <row r="458" s="233" customFormat="1" ht="15" customHeight="1" x14ac:dyDescent="0.25"/>
    <row r="459" s="233" customFormat="1" ht="15" customHeight="1" x14ac:dyDescent="0.25"/>
    <row r="460" s="233" customFormat="1" ht="15" customHeight="1" x14ac:dyDescent="0.25"/>
    <row r="461" s="233" customFormat="1" ht="15" customHeight="1" x14ac:dyDescent="0.25"/>
    <row r="462" s="233" customFormat="1" ht="15" customHeight="1" x14ac:dyDescent="0.25"/>
    <row r="463" s="233" customFormat="1" ht="15" customHeight="1" x14ac:dyDescent="0.25"/>
    <row r="464" s="233" customFormat="1" ht="15" customHeight="1" x14ac:dyDescent="0.25"/>
    <row r="465" s="233" customFormat="1" ht="15" customHeight="1" x14ac:dyDescent="0.25"/>
    <row r="466" s="233" customFormat="1" ht="15" customHeight="1" x14ac:dyDescent="0.25"/>
    <row r="467" s="233" customFormat="1" ht="15" customHeight="1" x14ac:dyDescent="0.25"/>
    <row r="468" s="233" customFormat="1" ht="15" customHeight="1" x14ac:dyDescent="0.25"/>
    <row r="469" s="233" customFormat="1" ht="15" customHeight="1" x14ac:dyDescent="0.25"/>
    <row r="470" s="233" customFormat="1" ht="15" customHeight="1" x14ac:dyDescent="0.25"/>
    <row r="471" s="233" customFormat="1" ht="15" customHeight="1" x14ac:dyDescent="0.25"/>
    <row r="472" s="233" customFormat="1" ht="15" customHeight="1" x14ac:dyDescent="0.25"/>
    <row r="473" s="233" customFormat="1" ht="15" customHeight="1" x14ac:dyDescent="0.25"/>
    <row r="474" s="233" customFormat="1" ht="15" customHeight="1" x14ac:dyDescent="0.25"/>
    <row r="475" s="233" customFormat="1" ht="15" customHeight="1" x14ac:dyDescent="0.25"/>
    <row r="476" s="233" customFormat="1" ht="15" customHeight="1" x14ac:dyDescent="0.25"/>
    <row r="477" s="233" customFormat="1" ht="15" customHeight="1" x14ac:dyDescent="0.25"/>
    <row r="478" s="233" customFormat="1" ht="15" customHeight="1" x14ac:dyDescent="0.25"/>
    <row r="479" s="233" customFormat="1" ht="15" customHeight="1" x14ac:dyDescent="0.25"/>
    <row r="480" s="233" customFormat="1" ht="15" customHeight="1" x14ac:dyDescent="0.25"/>
    <row r="481" s="233" customFormat="1" ht="15" customHeight="1" x14ac:dyDescent="0.25"/>
    <row r="482" s="233" customFormat="1" ht="15" customHeight="1" x14ac:dyDescent="0.25"/>
    <row r="483" s="233" customFormat="1" ht="15" customHeight="1" x14ac:dyDescent="0.25"/>
    <row r="484" s="233" customFormat="1" ht="15" customHeight="1" x14ac:dyDescent="0.25"/>
    <row r="485" s="233" customFormat="1" ht="15" customHeight="1" x14ac:dyDescent="0.25"/>
    <row r="486" s="233" customFormat="1" ht="15" customHeight="1" x14ac:dyDescent="0.25"/>
    <row r="487" s="233" customFormat="1" ht="15" customHeight="1" x14ac:dyDescent="0.25"/>
    <row r="488" s="233" customFormat="1" ht="15" customHeight="1" x14ac:dyDescent="0.25"/>
    <row r="489" s="233" customFormat="1" ht="15" customHeight="1" x14ac:dyDescent="0.25"/>
    <row r="490" s="233" customFormat="1" ht="15" customHeight="1" x14ac:dyDescent="0.25"/>
    <row r="491" s="233" customFormat="1" ht="15" customHeight="1" x14ac:dyDescent="0.25"/>
    <row r="492" s="233" customFormat="1" ht="15" customHeight="1" x14ac:dyDescent="0.25"/>
    <row r="493" s="233" customFormat="1" ht="15" customHeight="1" x14ac:dyDescent="0.25"/>
    <row r="494" s="233" customFormat="1" ht="15" customHeight="1" x14ac:dyDescent="0.25"/>
    <row r="495" s="233" customFormat="1" ht="15" customHeight="1" x14ac:dyDescent="0.25"/>
    <row r="496" s="233" customFormat="1" ht="15" customHeight="1" x14ac:dyDescent="0.25"/>
    <row r="497" s="233" customFormat="1" ht="15" customHeight="1" x14ac:dyDescent="0.25"/>
    <row r="498" s="233" customFormat="1" ht="15" customHeight="1" x14ac:dyDescent="0.25"/>
    <row r="499" s="233" customFormat="1" ht="15" customHeight="1" x14ac:dyDescent="0.25"/>
    <row r="500" s="233" customFormat="1" ht="15" customHeight="1" x14ac:dyDescent="0.25"/>
    <row r="501" s="233" customFormat="1" ht="15" customHeight="1" x14ac:dyDescent="0.25"/>
    <row r="502" s="233" customFormat="1" ht="15" customHeight="1" x14ac:dyDescent="0.25"/>
    <row r="503" s="233" customFormat="1" ht="15" customHeight="1" x14ac:dyDescent="0.25"/>
    <row r="504" s="233" customFormat="1" ht="15" customHeight="1" x14ac:dyDescent="0.25"/>
    <row r="505" s="233" customFormat="1" ht="15" customHeight="1" x14ac:dyDescent="0.25"/>
    <row r="506" s="233" customFormat="1" ht="15" customHeight="1" x14ac:dyDescent="0.25"/>
    <row r="507" s="233" customFormat="1" ht="15" customHeight="1" x14ac:dyDescent="0.25"/>
    <row r="508" s="233" customFormat="1" ht="15" customHeight="1" x14ac:dyDescent="0.25"/>
    <row r="509" s="233" customFormat="1" ht="15" customHeight="1" x14ac:dyDescent="0.25"/>
    <row r="510" s="233" customFormat="1" ht="15" customHeight="1" x14ac:dyDescent="0.25"/>
    <row r="511" s="233" customFormat="1" ht="15" customHeight="1" x14ac:dyDescent="0.25"/>
    <row r="512" s="233" customFormat="1" ht="15" customHeight="1" x14ac:dyDescent="0.25"/>
    <row r="513" s="233" customFormat="1" ht="15" customHeight="1" x14ac:dyDescent="0.25"/>
    <row r="514" s="233" customFormat="1" ht="15" customHeight="1" x14ac:dyDescent="0.25"/>
    <row r="515" s="233" customFormat="1" ht="15" customHeight="1" x14ac:dyDescent="0.25"/>
    <row r="516" s="233" customFormat="1" ht="15" customHeight="1" x14ac:dyDescent="0.25"/>
    <row r="517" s="233" customFormat="1" ht="15" customHeight="1" x14ac:dyDescent="0.25"/>
    <row r="518" s="233" customFormat="1" ht="15" customHeight="1" x14ac:dyDescent="0.25"/>
    <row r="519" s="233" customFormat="1" ht="15" customHeight="1" x14ac:dyDescent="0.25"/>
    <row r="520" s="233" customFormat="1" ht="15" customHeight="1" x14ac:dyDescent="0.25"/>
    <row r="521" s="233" customFormat="1" ht="15" customHeight="1" x14ac:dyDescent="0.25"/>
    <row r="522" s="233" customFormat="1" ht="15" customHeight="1" x14ac:dyDescent="0.25"/>
    <row r="523" s="233" customFormat="1" ht="15" customHeight="1" x14ac:dyDescent="0.25"/>
    <row r="524" s="233" customFormat="1" ht="15" customHeight="1" x14ac:dyDescent="0.25"/>
    <row r="525" s="233" customFormat="1" ht="15" customHeight="1" x14ac:dyDescent="0.25"/>
    <row r="526" s="233" customFormat="1" ht="15" customHeight="1" x14ac:dyDescent="0.25"/>
    <row r="527" s="233" customFormat="1" ht="15" customHeight="1" x14ac:dyDescent="0.25"/>
    <row r="528" s="233" customFormat="1" ht="15" customHeight="1" x14ac:dyDescent="0.25"/>
    <row r="529" s="233" customFormat="1" ht="15" customHeight="1" x14ac:dyDescent="0.25"/>
    <row r="530" s="233" customFormat="1" ht="15" customHeight="1" x14ac:dyDescent="0.25"/>
    <row r="531" s="233" customFormat="1" ht="15" customHeight="1" x14ac:dyDescent="0.25"/>
    <row r="532" s="233" customFormat="1" ht="15" customHeight="1" x14ac:dyDescent="0.25"/>
    <row r="533" s="233" customFormat="1" ht="15" customHeight="1" x14ac:dyDescent="0.25"/>
    <row r="534" s="233" customFormat="1" ht="15" customHeight="1" x14ac:dyDescent="0.25"/>
    <row r="535" s="233" customFormat="1" ht="15" customHeight="1" x14ac:dyDescent="0.25"/>
    <row r="536" s="233" customFormat="1" ht="15" customHeight="1" x14ac:dyDescent="0.25"/>
    <row r="537" s="233" customFormat="1" ht="15" customHeight="1" x14ac:dyDescent="0.25"/>
    <row r="538" s="233" customFormat="1" ht="15" customHeight="1" x14ac:dyDescent="0.25"/>
    <row r="539" s="233" customFormat="1" ht="15" customHeight="1" x14ac:dyDescent="0.25"/>
    <row r="540" s="233" customFormat="1" ht="15" customHeight="1" x14ac:dyDescent="0.25"/>
    <row r="541" s="233" customFormat="1" ht="15" customHeight="1" x14ac:dyDescent="0.25"/>
    <row r="542" s="233" customFormat="1" ht="15" customHeight="1" x14ac:dyDescent="0.25"/>
    <row r="543" s="233" customFormat="1" ht="15" customHeight="1" x14ac:dyDescent="0.25"/>
    <row r="544" s="233" customFormat="1" ht="15" customHeight="1" x14ac:dyDescent="0.25"/>
    <row r="545" s="233" customFormat="1" ht="15" customHeight="1" x14ac:dyDescent="0.25"/>
    <row r="546" s="233" customFormat="1" ht="15" customHeight="1" x14ac:dyDescent="0.25"/>
    <row r="547" s="233" customFormat="1" ht="15" customHeight="1" x14ac:dyDescent="0.25"/>
    <row r="548" s="233" customFormat="1" ht="15" customHeight="1" x14ac:dyDescent="0.25"/>
    <row r="549" s="233" customFormat="1" ht="15" customHeight="1" x14ac:dyDescent="0.25"/>
    <row r="550" s="233" customFormat="1" ht="15" customHeight="1" x14ac:dyDescent="0.25"/>
    <row r="551" s="233" customFormat="1" ht="15" customHeight="1" x14ac:dyDescent="0.25"/>
    <row r="552" s="233" customFormat="1" ht="15" customHeight="1" x14ac:dyDescent="0.25"/>
    <row r="553" s="233" customFormat="1" ht="15" customHeight="1" x14ac:dyDescent="0.25"/>
    <row r="554" s="233" customFormat="1" ht="15" customHeight="1" x14ac:dyDescent="0.25"/>
    <row r="555" s="233" customFormat="1" ht="15" customHeight="1" x14ac:dyDescent="0.25"/>
    <row r="556" s="233" customFormat="1" ht="15" customHeight="1" x14ac:dyDescent="0.25"/>
    <row r="557" s="233" customFormat="1" ht="15" customHeight="1" x14ac:dyDescent="0.25"/>
    <row r="558" s="233" customFormat="1" ht="15" customHeight="1" x14ac:dyDescent="0.25"/>
    <row r="559" s="233" customFormat="1" ht="15" customHeight="1" x14ac:dyDescent="0.25"/>
    <row r="560" s="233" customFormat="1" ht="15" customHeight="1" x14ac:dyDescent="0.25"/>
    <row r="561" s="233" customFormat="1" ht="15" customHeight="1" x14ac:dyDescent="0.25"/>
    <row r="562" s="233" customFormat="1" ht="15" customHeight="1" x14ac:dyDescent="0.25"/>
    <row r="563" s="233" customFormat="1" ht="15" customHeight="1" x14ac:dyDescent="0.25"/>
    <row r="564" s="233" customFormat="1" ht="15" customHeight="1" x14ac:dyDescent="0.25"/>
    <row r="565" s="233" customFormat="1" ht="15" customHeight="1" x14ac:dyDescent="0.25"/>
    <row r="566" s="233" customFormat="1" ht="15" customHeight="1" x14ac:dyDescent="0.25"/>
    <row r="567" s="233" customFormat="1" ht="15" customHeight="1" x14ac:dyDescent="0.25"/>
    <row r="568" s="233" customFormat="1" ht="15" customHeight="1" x14ac:dyDescent="0.25"/>
    <row r="569" s="233" customFormat="1" ht="15" customHeight="1" x14ac:dyDescent="0.25"/>
    <row r="570" s="233" customFormat="1" ht="15" customHeight="1" x14ac:dyDescent="0.25"/>
    <row r="571" s="233" customFormat="1" ht="15" customHeight="1" x14ac:dyDescent="0.25"/>
    <row r="572" s="233" customFormat="1" ht="15" customHeight="1" x14ac:dyDescent="0.25"/>
    <row r="573" s="233" customFormat="1" ht="15" customHeight="1" x14ac:dyDescent="0.25"/>
    <row r="574" s="233" customFormat="1" ht="15" customHeight="1" x14ac:dyDescent="0.25"/>
    <row r="575" s="233" customFormat="1" ht="15" customHeight="1" x14ac:dyDescent="0.25"/>
    <row r="576" s="233" customFormat="1" ht="15" customHeight="1" x14ac:dyDescent="0.25"/>
    <row r="577" s="233" customFormat="1" ht="15" customHeight="1" x14ac:dyDescent="0.25"/>
    <row r="578" s="233" customFormat="1" ht="15" customHeight="1" x14ac:dyDescent="0.25"/>
    <row r="579" s="233" customFormat="1" ht="15" customHeight="1" x14ac:dyDescent="0.25"/>
    <row r="580" s="233" customFormat="1" ht="15" customHeight="1" x14ac:dyDescent="0.25"/>
    <row r="581" s="233" customFormat="1" ht="15" customHeight="1" x14ac:dyDescent="0.25"/>
    <row r="582" s="233" customFormat="1" ht="15" customHeight="1" x14ac:dyDescent="0.25"/>
    <row r="583" s="233" customFormat="1" ht="15" customHeight="1" x14ac:dyDescent="0.25"/>
    <row r="584" s="233" customFormat="1" ht="15" customHeight="1" x14ac:dyDescent="0.25"/>
    <row r="585" s="233" customFormat="1" ht="15" customHeight="1" x14ac:dyDescent="0.25"/>
    <row r="586" s="233" customFormat="1" ht="15" customHeight="1" x14ac:dyDescent="0.25"/>
    <row r="587" s="233" customFormat="1" ht="15" customHeight="1" x14ac:dyDescent="0.25"/>
    <row r="588" s="233" customFormat="1" ht="15" customHeight="1" x14ac:dyDescent="0.25"/>
    <row r="589" s="233" customFormat="1" ht="15" customHeight="1" x14ac:dyDescent="0.25"/>
    <row r="590" s="233" customFormat="1" ht="15" customHeight="1" x14ac:dyDescent="0.25"/>
    <row r="591" s="233" customFormat="1" ht="15" customHeight="1" x14ac:dyDescent="0.25"/>
    <row r="592" s="233" customFormat="1" ht="15" customHeight="1" x14ac:dyDescent="0.25"/>
    <row r="593" s="233" customFormat="1" ht="15" customHeight="1" x14ac:dyDescent="0.25"/>
    <row r="594" s="233" customFormat="1" ht="15" customHeight="1" x14ac:dyDescent="0.25"/>
    <row r="595" s="233" customFormat="1" ht="15" customHeight="1" x14ac:dyDescent="0.25"/>
    <row r="596" s="233" customFormat="1" ht="15" customHeight="1" x14ac:dyDescent="0.25"/>
    <row r="597" s="233" customFormat="1" ht="15" customHeight="1" x14ac:dyDescent="0.25"/>
    <row r="598" s="233" customFormat="1" ht="15" customHeight="1" x14ac:dyDescent="0.25"/>
    <row r="599" s="233" customFormat="1" ht="15" customHeight="1" x14ac:dyDescent="0.25"/>
    <row r="600" s="233" customFormat="1" ht="15" customHeight="1" x14ac:dyDescent="0.25"/>
    <row r="601" s="233" customFormat="1" ht="15" customHeight="1" x14ac:dyDescent="0.25"/>
    <row r="602" s="233" customFormat="1" ht="15" customHeight="1" x14ac:dyDescent="0.25"/>
    <row r="603" s="233" customFormat="1" ht="15" customHeight="1" x14ac:dyDescent="0.25"/>
    <row r="604" s="233" customFormat="1" ht="15" customHeight="1" x14ac:dyDescent="0.25"/>
    <row r="605" s="233" customFormat="1" ht="15" customHeight="1" x14ac:dyDescent="0.25"/>
    <row r="606" s="233" customFormat="1" ht="15" customHeight="1" x14ac:dyDescent="0.25"/>
    <row r="607" s="233" customFormat="1" ht="15" customHeight="1" x14ac:dyDescent="0.25"/>
    <row r="608" s="233" customFormat="1" ht="15" customHeight="1" x14ac:dyDescent="0.25"/>
    <row r="609" s="233" customFormat="1" ht="15" customHeight="1" x14ac:dyDescent="0.25"/>
    <row r="610" s="233" customFormat="1" ht="15" customHeight="1" x14ac:dyDescent="0.25"/>
    <row r="611" s="233" customFormat="1" ht="15" customHeight="1" x14ac:dyDescent="0.25"/>
    <row r="612" s="233" customFormat="1" ht="15" customHeight="1" x14ac:dyDescent="0.25"/>
    <row r="613" s="233" customFormat="1" ht="15" customHeight="1" x14ac:dyDescent="0.25"/>
    <row r="614" s="233" customFormat="1" ht="15" customHeight="1" x14ac:dyDescent="0.25"/>
    <row r="615" s="233" customFormat="1" ht="15" customHeight="1" x14ac:dyDescent="0.25"/>
    <row r="616" s="233" customFormat="1" ht="15" customHeight="1" x14ac:dyDescent="0.25"/>
    <row r="617" s="233" customFormat="1" ht="15" customHeight="1" x14ac:dyDescent="0.25"/>
    <row r="618" s="233" customFormat="1" ht="15" customHeight="1" x14ac:dyDescent="0.25"/>
    <row r="619" s="233" customFormat="1" ht="15" customHeight="1" x14ac:dyDescent="0.25"/>
    <row r="620" s="233" customFormat="1" ht="15" customHeight="1" x14ac:dyDescent="0.25"/>
    <row r="621" s="233" customFormat="1" ht="15" customHeight="1" x14ac:dyDescent="0.25"/>
    <row r="622" s="233" customFormat="1" ht="15" customHeight="1" x14ac:dyDescent="0.25"/>
    <row r="623" s="233" customFormat="1" ht="15" customHeight="1" x14ac:dyDescent="0.25"/>
    <row r="624" s="233" customFormat="1" ht="15" customHeight="1" x14ac:dyDescent="0.25"/>
    <row r="625" s="233" customFormat="1" ht="15" customHeight="1" x14ac:dyDescent="0.25"/>
    <row r="626" s="233" customFormat="1" ht="15" customHeight="1" x14ac:dyDescent="0.25"/>
    <row r="627" s="233" customFormat="1" ht="15" customHeight="1" x14ac:dyDescent="0.25"/>
    <row r="628" s="233" customFormat="1" ht="15" customHeight="1" x14ac:dyDescent="0.25"/>
    <row r="629" s="233" customFormat="1" ht="15" customHeight="1" x14ac:dyDescent="0.25"/>
    <row r="630" s="233" customFormat="1" ht="15" customHeight="1" x14ac:dyDescent="0.25"/>
    <row r="631" s="233" customFormat="1" ht="15" customHeight="1" x14ac:dyDescent="0.25"/>
    <row r="632" s="233" customFormat="1" ht="15" customHeight="1" x14ac:dyDescent="0.25"/>
    <row r="633" s="233" customFormat="1" ht="15" customHeight="1" x14ac:dyDescent="0.25"/>
    <row r="634" s="233" customFormat="1" ht="15" customHeight="1" x14ac:dyDescent="0.25"/>
    <row r="635" s="233" customFormat="1" ht="15" customHeight="1" x14ac:dyDescent="0.25"/>
    <row r="636" s="233" customFormat="1" ht="15" customHeight="1" x14ac:dyDescent="0.25"/>
    <row r="637" s="233" customFormat="1" ht="15" customHeight="1" x14ac:dyDescent="0.25"/>
    <row r="638" s="233" customFormat="1" ht="15" customHeight="1" x14ac:dyDescent="0.25"/>
    <row r="639" s="233" customFormat="1" ht="15" customHeight="1" x14ac:dyDescent="0.25"/>
    <row r="640" s="233" customFormat="1" ht="15" customHeight="1" x14ac:dyDescent="0.25"/>
    <row r="641" s="233" customFormat="1" ht="15" customHeight="1" x14ac:dyDescent="0.25"/>
    <row r="642" s="233" customFormat="1" ht="15" customHeight="1" x14ac:dyDescent="0.25"/>
    <row r="643" s="233" customFormat="1" ht="15" customHeight="1" x14ac:dyDescent="0.25"/>
    <row r="644" s="233" customFormat="1" ht="15" customHeight="1" x14ac:dyDescent="0.25"/>
    <row r="645" s="233" customFormat="1" ht="15" customHeight="1" x14ac:dyDescent="0.25"/>
    <row r="646" s="233" customFormat="1" ht="15" customHeight="1" x14ac:dyDescent="0.25"/>
    <row r="647" s="233" customFormat="1" ht="15" customHeight="1" x14ac:dyDescent="0.25"/>
    <row r="648" s="233" customFormat="1" ht="15" customHeight="1" x14ac:dyDescent="0.25"/>
    <row r="649" s="233" customFormat="1" ht="15" customHeight="1" x14ac:dyDescent="0.25"/>
    <row r="650" s="233" customFormat="1" ht="15" customHeight="1" x14ac:dyDescent="0.25"/>
    <row r="651" s="233" customFormat="1" ht="15" customHeight="1" x14ac:dyDescent="0.25"/>
    <row r="652" s="233" customFormat="1" ht="15" customHeight="1" x14ac:dyDescent="0.25"/>
    <row r="653" s="233" customFormat="1" ht="15" customHeight="1" x14ac:dyDescent="0.25"/>
    <row r="654" s="233" customFormat="1" ht="15" customHeight="1" x14ac:dyDescent="0.25"/>
    <row r="655" s="233" customFormat="1" ht="15" customHeight="1" x14ac:dyDescent="0.25"/>
    <row r="656" s="233" customFormat="1" ht="15" customHeight="1" x14ac:dyDescent="0.25"/>
    <row r="657" s="233" customFormat="1" ht="15" customHeight="1" x14ac:dyDescent="0.25"/>
    <row r="658" s="233" customFormat="1" ht="15" customHeight="1" x14ac:dyDescent="0.25"/>
    <row r="659" s="233" customFormat="1" ht="15" customHeight="1" x14ac:dyDescent="0.25"/>
    <row r="660" s="233" customFormat="1" ht="15" customHeight="1" x14ac:dyDescent="0.25"/>
    <row r="661" s="233" customFormat="1" ht="15" customHeight="1" x14ac:dyDescent="0.25"/>
    <row r="662" s="233" customFormat="1" ht="15" customHeight="1" x14ac:dyDescent="0.25"/>
    <row r="663" s="233" customFormat="1" ht="15" customHeight="1" x14ac:dyDescent="0.25"/>
    <row r="664" s="233" customFormat="1" ht="15" customHeight="1" x14ac:dyDescent="0.25"/>
    <row r="665" s="233" customFormat="1" ht="15" customHeight="1" x14ac:dyDescent="0.25"/>
    <row r="666" s="233" customFormat="1" ht="15" customHeight="1" x14ac:dyDescent="0.25"/>
    <row r="667" s="233" customFormat="1" ht="15" customHeight="1" x14ac:dyDescent="0.25"/>
    <row r="668" s="233" customFormat="1" ht="15" customHeight="1" x14ac:dyDescent="0.25"/>
    <row r="669" s="233" customFormat="1" ht="15" customHeight="1" x14ac:dyDescent="0.25"/>
    <row r="670" s="233" customFormat="1" ht="15" customHeight="1" x14ac:dyDescent="0.25"/>
    <row r="671" s="233" customFormat="1" ht="15" customHeight="1" x14ac:dyDescent="0.25"/>
    <row r="672" s="233" customFormat="1" ht="15" customHeight="1" x14ac:dyDescent="0.25"/>
    <row r="673" s="233" customFormat="1" ht="15" customHeight="1" x14ac:dyDescent="0.25"/>
    <row r="674" s="233" customFormat="1" ht="15" customHeight="1" x14ac:dyDescent="0.25"/>
    <row r="675" s="233" customFormat="1" ht="15" customHeight="1" x14ac:dyDescent="0.25"/>
    <row r="676" s="233" customFormat="1" ht="15" customHeight="1" x14ac:dyDescent="0.25"/>
    <row r="677" s="233" customFormat="1" ht="15" customHeight="1" x14ac:dyDescent="0.25"/>
    <row r="678" s="233" customFormat="1" ht="15" customHeight="1" x14ac:dyDescent="0.25"/>
    <row r="679" s="233" customFormat="1" ht="15" customHeight="1" x14ac:dyDescent="0.25"/>
    <row r="680" s="233" customFormat="1" ht="15" customHeight="1" x14ac:dyDescent="0.25"/>
    <row r="681" s="233" customFormat="1" ht="15" customHeight="1" x14ac:dyDescent="0.25"/>
    <row r="682" s="233" customFormat="1" ht="15" customHeight="1" x14ac:dyDescent="0.25"/>
    <row r="683" s="233" customFormat="1" ht="15" customHeight="1" x14ac:dyDescent="0.25"/>
    <row r="684" s="233" customFormat="1" ht="15" customHeight="1" x14ac:dyDescent="0.25"/>
    <row r="685" s="233" customFormat="1" ht="15" customHeight="1" x14ac:dyDescent="0.25"/>
    <row r="686" s="233" customFormat="1" ht="15" customHeight="1" x14ac:dyDescent="0.25"/>
    <row r="687" s="233" customFormat="1" ht="15" customHeight="1" x14ac:dyDescent="0.25"/>
    <row r="688" s="233" customFormat="1" ht="15" customHeight="1" x14ac:dyDescent="0.25"/>
    <row r="689" s="233" customFormat="1" ht="15" customHeight="1" x14ac:dyDescent="0.25"/>
    <row r="690" s="233" customFormat="1" ht="15" customHeight="1" x14ac:dyDescent="0.25"/>
    <row r="691" s="233" customFormat="1" ht="15" customHeight="1" x14ac:dyDescent="0.25"/>
    <row r="692" s="233" customFormat="1" ht="15" customHeight="1" x14ac:dyDescent="0.25"/>
    <row r="693" s="233" customFormat="1" ht="15" customHeight="1" x14ac:dyDescent="0.25"/>
    <row r="694" s="233" customFormat="1" ht="15" customHeight="1" x14ac:dyDescent="0.25"/>
    <row r="695" s="233" customFormat="1" ht="15" customHeight="1" x14ac:dyDescent="0.25"/>
    <row r="696" s="233" customFormat="1" ht="15" customHeight="1" x14ac:dyDescent="0.25"/>
    <row r="697" s="233" customFormat="1" ht="15" customHeight="1" x14ac:dyDescent="0.25"/>
    <row r="698" s="233" customFormat="1" ht="15" customHeight="1" x14ac:dyDescent="0.25"/>
    <row r="699" s="233" customFormat="1" ht="15" customHeight="1" x14ac:dyDescent="0.25"/>
    <row r="700" s="233" customFormat="1" ht="15" customHeight="1" x14ac:dyDescent="0.25"/>
    <row r="701" s="233" customFormat="1" ht="15" customHeight="1" x14ac:dyDescent="0.25"/>
    <row r="702" s="233" customFormat="1" ht="15" customHeight="1" x14ac:dyDescent="0.25"/>
    <row r="703" s="233" customFormat="1" ht="15" customHeight="1" x14ac:dyDescent="0.25"/>
    <row r="704" s="233" customFormat="1" ht="15" customHeight="1" x14ac:dyDescent="0.25"/>
    <row r="705" s="233" customFormat="1" ht="15" customHeight="1" x14ac:dyDescent="0.25"/>
    <row r="706" s="233" customFormat="1" ht="15" customHeight="1" x14ac:dyDescent="0.25"/>
    <row r="707" s="233" customFormat="1" ht="15" customHeight="1" x14ac:dyDescent="0.25"/>
    <row r="708" s="233" customFormat="1" ht="15" customHeight="1" x14ac:dyDescent="0.25"/>
    <row r="709" s="233" customFormat="1" ht="15" customHeight="1" x14ac:dyDescent="0.25"/>
    <row r="710" s="233" customFormat="1" ht="15" customHeight="1" x14ac:dyDescent="0.25"/>
    <row r="711" s="233" customFormat="1" ht="15" customHeight="1" x14ac:dyDescent="0.25"/>
    <row r="712" s="233" customFormat="1" ht="15" customHeight="1" x14ac:dyDescent="0.25"/>
    <row r="713" s="233" customFormat="1" ht="15" customHeight="1" x14ac:dyDescent="0.25"/>
    <row r="714" s="233" customFormat="1" ht="15" customHeight="1" x14ac:dyDescent="0.25"/>
    <row r="715" s="233" customFormat="1" ht="15" customHeight="1" x14ac:dyDescent="0.25"/>
    <row r="716" s="233" customFormat="1" ht="15" customHeight="1" x14ac:dyDescent="0.25"/>
    <row r="717" s="233" customFormat="1" ht="15" customHeight="1" x14ac:dyDescent="0.25"/>
    <row r="718" s="233" customFormat="1" ht="15" customHeight="1" x14ac:dyDescent="0.25"/>
    <row r="719" s="233" customFormat="1" ht="15" customHeight="1" x14ac:dyDescent="0.25"/>
    <row r="720" s="233" customFormat="1" ht="15" customHeight="1" x14ac:dyDescent="0.25"/>
    <row r="721" s="233" customFormat="1" ht="15" customHeight="1" x14ac:dyDescent="0.25"/>
    <row r="722" s="233" customFormat="1" ht="15" customHeight="1" x14ac:dyDescent="0.25"/>
    <row r="723" s="233" customFormat="1" ht="15" customHeight="1" x14ac:dyDescent="0.25"/>
    <row r="724" s="233" customFormat="1" ht="15" customHeight="1" x14ac:dyDescent="0.25"/>
    <row r="725" s="233" customFormat="1" ht="15" customHeight="1" x14ac:dyDescent="0.25"/>
    <row r="726" s="233" customFormat="1" ht="15" customHeight="1" x14ac:dyDescent="0.25"/>
    <row r="727" s="233" customFormat="1" ht="15" customHeight="1" x14ac:dyDescent="0.25"/>
    <row r="728" s="233" customFormat="1" ht="15" customHeight="1" x14ac:dyDescent="0.25"/>
    <row r="729" s="233" customFormat="1" ht="15" customHeight="1" x14ac:dyDescent="0.25"/>
    <row r="730" s="233" customFormat="1" ht="15" customHeight="1" x14ac:dyDescent="0.25"/>
    <row r="731" s="233" customFormat="1" ht="15" customHeight="1" x14ac:dyDescent="0.25"/>
    <row r="732" s="233" customFormat="1" ht="15" customHeight="1" x14ac:dyDescent="0.25"/>
    <row r="733" s="233" customFormat="1" ht="15" customHeight="1" x14ac:dyDescent="0.25"/>
    <row r="734" s="233" customFormat="1" ht="15" customHeight="1" x14ac:dyDescent="0.25"/>
    <row r="735" s="233" customFormat="1" ht="15" customHeight="1" x14ac:dyDescent="0.25"/>
    <row r="736" s="233" customFormat="1" ht="15" customHeight="1" x14ac:dyDescent="0.25"/>
    <row r="737" s="233" customFormat="1" ht="15" customHeight="1" x14ac:dyDescent="0.25"/>
    <row r="738" s="233" customFormat="1" ht="15" customHeight="1" x14ac:dyDescent="0.25"/>
    <row r="739" s="233" customFormat="1" ht="15" customHeight="1" x14ac:dyDescent="0.25"/>
    <row r="740" s="233" customFormat="1" ht="15" customHeight="1" x14ac:dyDescent="0.25"/>
    <row r="741" s="233" customFormat="1" ht="15" customHeight="1" x14ac:dyDescent="0.25"/>
    <row r="742" s="233" customFormat="1" ht="15" customHeight="1" x14ac:dyDescent="0.25"/>
    <row r="743" s="233" customFormat="1" ht="15" customHeight="1" x14ac:dyDescent="0.25"/>
    <row r="744" s="233" customFormat="1" ht="15" customHeight="1" x14ac:dyDescent="0.25"/>
    <row r="745" s="233" customFormat="1" ht="15" customHeight="1" x14ac:dyDescent="0.25"/>
    <row r="746" s="233" customFormat="1" ht="15" customHeight="1" x14ac:dyDescent="0.25"/>
    <row r="747" s="233" customFormat="1" ht="15" customHeight="1" x14ac:dyDescent="0.25"/>
    <row r="748" s="233" customFormat="1" ht="15" customHeight="1" x14ac:dyDescent="0.25"/>
    <row r="749" s="233" customFormat="1" ht="15" customHeight="1" x14ac:dyDescent="0.25"/>
    <row r="750" s="233" customFormat="1" ht="15" customHeight="1" x14ac:dyDescent="0.25"/>
    <row r="751" s="233" customFormat="1" ht="15" customHeight="1" x14ac:dyDescent="0.25"/>
    <row r="752" s="233" customFormat="1" ht="15" customHeight="1" x14ac:dyDescent="0.25"/>
    <row r="753" s="233" customFormat="1" ht="15" customHeight="1" x14ac:dyDescent="0.25"/>
    <row r="754" s="233" customFormat="1" ht="15" customHeight="1" x14ac:dyDescent="0.25"/>
    <row r="755" s="233" customFormat="1" ht="15" customHeight="1" x14ac:dyDescent="0.25"/>
    <row r="756" s="233" customFormat="1" ht="15" customHeight="1" x14ac:dyDescent="0.25"/>
    <row r="757" s="233" customFormat="1" ht="15" customHeight="1" x14ac:dyDescent="0.25"/>
    <row r="758" s="233" customFormat="1" ht="15" customHeight="1" x14ac:dyDescent="0.25"/>
    <row r="759" s="233" customFormat="1" ht="15" customHeight="1" x14ac:dyDescent="0.25"/>
    <row r="760" s="233" customFormat="1" ht="15" customHeight="1" x14ac:dyDescent="0.25"/>
    <row r="761" s="233" customFormat="1" ht="15" customHeight="1" x14ac:dyDescent="0.25"/>
    <row r="762" s="233" customFormat="1" ht="15" customHeight="1" x14ac:dyDescent="0.25"/>
    <row r="763" s="233" customFormat="1" ht="15" customHeight="1" x14ac:dyDescent="0.25"/>
    <row r="764" s="233" customFormat="1" ht="15" customHeight="1" x14ac:dyDescent="0.25"/>
    <row r="765" s="233" customFormat="1" ht="15" customHeight="1" x14ac:dyDescent="0.25"/>
    <row r="766" s="233" customFormat="1" ht="15" customHeight="1" x14ac:dyDescent="0.25"/>
    <row r="767" s="233" customFormat="1" ht="15" customHeight="1" x14ac:dyDescent="0.25"/>
    <row r="768" s="233" customFormat="1" ht="15" customHeight="1" x14ac:dyDescent="0.25"/>
    <row r="769" s="233" customFormat="1" ht="15" customHeight="1" x14ac:dyDescent="0.25"/>
    <row r="770" s="233" customFormat="1" ht="15" customHeight="1" x14ac:dyDescent="0.25"/>
    <row r="771" s="233" customFormat="1" ht="15" customHeight="1" x14ac:dyDescent="0.25"/>
    <row r="772" s="233" customFormat="1" ht="15" customHeight="1" x14ac:dyDescent="0.25"/>
    <row r="773" s="233" customFormat="1" ht="15" customHeight="1" x14ac:dyDescent="0.25"/>
    <row r="774" s="233" customFormat="1" ht="15" customHeight="1" x14ac:dyDescent="0.25"/>
    <row r="775" s="233" customFormat="1" ht="15" customHeight="1" x14ac:dyDescent="0.25"/>
    <row r="776" s="233" customFormat="1" ht="15" customHeight="1" x14ac:dyDescent="0.25"/>
    <row r="777" s="233" customFormat="1" ht="15" customHeight="1" x14ac:dyDescent="0.25"/>
    <row r="778" s="233" customFormat="1" ht="15" customHeight="1" x14ac:dyDescent="0.25"/>
    <row r="779" s="233" customFormat="1" ht="15" customHeight="1" x14ac:dyDescent="0.25"/>
    <row r="780" s="233" customFormat="1" ht="15" customHeight="1" x14ac:dyDescent="0.25"/>
    <row r="781" s="233" customFormat="1" ht="15" customHeight="1" x14ac:dyDescent="0.25"/>
    <row r="782" s="233" customFormat="1" ht="15" customHeight="1" x14ac:dyDescent="0.25"/>
    <row r="783" s="233" customFormat="1" ht="15" customHeight="1" x14ac:dyDescent="0.25"/>
    <row r="784" s="233" customFormat="1" ht="15" customHeight="1" x14ac:dyDescent="0.25"/>
    <row r="785" s="233" customFormat="1" ht="15" customHeight="1" x14ac:dyDescent="0.25"/>
    <row r="786" s="233" customFormat="1" ht="15" customHeight="1" x14ac:dyDescent="0.25"/>
    <row r="787" s="233" customFormat="1" ht="15" customHeight="1" x14ac:dyDescent="0.25"/>
    <row r="788" s="233" customFormat="1" ht="15" customHeight="1" x14ac:dyDescent="0.25"/>
    <row r="789" s="233" customFormat="1" ht="15" customHeight="1" x14ac:dyDescent="0.25"/>
    <row r="790" s="233" customFormat="1" ht="15" customHeight="1" x14ac:dyDescent="0.25"/>
    <row r="791" s="233" customFormat="1" ht="15" customHeight="1" x14ac:dyDescent="0.25"/>
    <row r="792" s="233" customFormat="1" ht="15" customHeight="1" x14ac:dyDescent="0.25"/>
    <row r="793" s="233" customFormat="1" ht="15" customHeight="1" x14ac:dyDescent="0.25"/>
    <row r="794" s="233" customFormat="1" ht="15" customHeight="1" x14ac:dyDescent="0.25"/>
    <row r="795" s="233" customFormat="1" ht="15" customHeight="1" x14ac:dyDescent="0.25"/>
    <row r="796" s="233" customFormat="1" ht="15" customHeight="1" x14ac:dyDescent="0.25"/>
    <row r="797" s="233" customFormat="1" ht="15" customHeight="1" x14ac:dyDescent="0.25"/>
    <row r="798" s="233" customFormat="1" ht="15" customHeight="1" x14ac:dyDescent="0.25"/>
    <row r="799" s="233" customFormat="1" ht="15" customHeight="1" x14ac:dyDescent="0.25"/>
    <row r="800" s="233" customFormat="1" ht="15" customHeight="1" x14ac:dyDescent="0.25"/>
    <row r="801" s="233" customFormat="1" ht="15" customHeight="1" x14ac:dyDescent="0.25"/>
    <row r="802" s="233" customFormat="1" ht="15" customHeight="1" x14ac:dyDescent="0.25"/>
    <row r="803" s="233" customFormat="1" ht="15" customHeight="1" x14ac:dyDescent="0.25"/>
    <row r="804" s="233" customFormat="1" ht="15" customHeight="1" x14ac:dyDescent="0.25"/>
    <row r="805" s="233" customFormat="1" ht="15" customHeight="1" x14ac:dyDescent="0.25"/>
    <row r="806" s="233" customFormat="1" ht="15" customHeight="1" x14ac:dyDescent="0.25"/>
    <row r="807" s="233" customFormat="1" ht="15" customHeight="1" x14ac:dyDescent="0.25"/>
    <row r="808" s="233" customFormat="1" ht="15" customHeight="1" x14ac:dyDescent="0.25"/>
    <row r="809" s="233" customFormat="1" ht="15" customHeight="1" x14ac:dyDescent="0.25"/>
    <row r="810" s="233" customFormat="1" ht="15" customHeight="1" x14ac:dyDescent="0.25"/>
    <row r="811" s="233" customFormat="1" ht="15" customHeight="1" x14ac:dyDescent="0.25"/>
    <row r="812" s="233" customFormat="1" ht="15" customHeight="1" x14ac:dyDescent="0.25"/>
    <row r="813" s="233" customFormat="1" ht="15" customHeight="1" x14ac:dyDescent="0.25"/>
    <row r="814" s="233" customFormat="1" ht="15" customHeight="1" x14ac:dyDescent="0.25"/>
    <row r="815" s="233" customFormat="1" ht="15" customHeight="1" x14ac:dyDescent="0.25"/>
    <row r="816" s="233" customFormat="1" ht="15" customHeight="1" x14ac:dyDescent="0.25"/>
    <row r="817" s="233" customFormat="1" ht="15" customHeight="1" x14ac:dyDescent="0.25"/>
    <row r="818" s="233" customFormat="1" ht="15" customHeight="1" x14ac:dyDescent="0.25"/>
    <row r="819" s="233" customFormat="1" ht="15" customHeight="1" x14ac:dyDescent="0.25"/>
    <row r="820" s="233" customFormat="1" ht="15" customHeight="1" x14ac:dyDescent="0.25"/>
    <row r="821" s="233" customFormat="1" ht="15" customHeight="1" x14ac:dyDescent="0.25"/>
    <row r="822" s="233" customFormat="1" ht="15" customHeight="1" x14ac:dyDescent="0.25"/>
    <row r="823" s="233" customFormat="1" ht="15" customHeight="1" x14ac:dyDescent="0.25"/>
    <row r="824" s="233" customFormat="1" ht="15" customHeight="1" x14ac:dyDescent="0.25"/>
    <row r="825" s="233" customFormat="1" ht="15" customHeight="1" x14ac:dyDescent="0.25"/>
    <row r="826" s="233" customFormat="1" ht="15" customHeight="1" x14ac:dyDescent="0.25"/>
    <row r="827" s="233" customFormat="1" ht="15" customHeight="1" x14ac:dyDescent="0.25"/>
    <row r="828" s="233" customFormat="1" ht="15" customHeight="1" x14ac:dyDescent="0.25"/>
    <row r="829" s="233" customFormat="1" ht="15" customHeight="1" x14ac:dyDescent="0.25"/>
    <row r="830" s="233" customFormat="1" ht="15" customHeight="1" x14ac:dyDescent="0.25"/>
    <row r="831" s="233" customFormat="1" ht="15" customHeight="1" x14ac:dyDescent="0.25"/>
    <row r="832" s="233" customFormat="1" ht="15" customHeight="1" x14ac:dyDescent="0.25"/>
    <row r="833" s="233" customFormat="1" ht="15" customHeight="1" x14ac:dyDescent="0.25"/>
    <row r="834" s="233" customFormat="1" ht="15" customHeight="1" x14ac:dyDescent="0.25"/>
    <row r="835" s="233" customFormat="1" ht="15" customHeight="1" x14ac:dyDescent="0.25"/>
    <row r="836" s="233" customFormat="1" ht="15" customHeight="1" x14ac:dyDescent="0.25"/>
    <row r="837" s="233" customFormat="1" ht="15" customHeight="1" x14ac:dyDescent="0.25"/>
    <row r="838" s="233" customFormat="1" ht="15" customHeight="1" x14ac:dyDescent="0.25"/>
    <row r="839" s="233" customFormat="1" ht="15" customHeight="1" x14ac:dyDescent="0.25"/>
    <row r="840" s="233" customFormat="1" ht="15" customHeight="1" x14ac:dyDescent="0.25"/>
    <row r="841" s="233" customFormat="1" ht="15" customHeight="1" x14ac:dyDescent="0.25"/>
    <row r="842" s="233" customFormat="1" ht="15" customHeight="1" x14ac:dyDescent="0.25"/>
    <row r="843" s="233" customFormat="1" ht="15" customHeight="1" x14ac:dyDescent="0.25"/>
    <row r="844" s="233" customFormat="1" ht="15" customHeight="1" x14ac:dyDescent="0.25"/>
    <row r="845" s="233" customFormat="1" ht="15" customHeight="1" x14ac:dyDescent="0.25"/>
    <row r="846" s="233" customFormat="1" ht="15" customHeight="1" x14ac:dyDescent="0.25"/>
    <row r="847" s="233" customFormat="1" ht="15" customHeight="1" x14ac:dyDescent="0.25"/>
    <row r="848" s="233" customFormat="1" ht="15" customHeight="1" x14ac:dyDescent="0.25"/>
    <row r="849" s="233" customFormat="1" ht="15" customHeight="1" x14ac:dyDescent="0.25"/>
    <row r="850" s="233" customFormat="1" ht="15" customHeight="1" x14ac:dyDescent="0.25"/>
    <row r="851" s="233" customFormat="1" ht="15" customHeight="1" x14ac:dyDescent="0.25"/>
    <row r="852" s="233" customFormat="1" ht="15" customHeight="1" x14ac:dyDescent="0.25"/>
    <row r="853" s="233" customFormat="1" ht="15" customHeight="1" x14ac:dyDescent="0.25"/>
    <row r="854" s="233" customFormat="1" ht="15" customHeight="1" x14ac:dyDescent="0.25"/>
    <row r="855" s="233" customFormat="1" ht="15" customHeight="1" x14ac:dyDescent="0.25"/>
    <row r="856" s="233" customFormat="1" ht="15" customHeight="1" x14ac:dyDescent="0.25"/>
    <row r="857" s="233" customFormat="1" ht="15" customHeight="1" x14ac:dyDescent="0.25"/>
    <row r="858" s="233" customFormat="1" ht="15" customHeight="1" x14ac:dyDescent="0.25"/>
    <row r="859" s="233" customFormat="1" ht="15" customHeight="1" x14ac:dyDescent="0.25"/>
    <row r="860" s="233" customFormat="1" ht="15" customHeight="1" x14ac:dyDescent="0.25"/>
    <row r="861" s="233" customFormat="1" ht="15" customHeight="1" x14ac:dyDescent="0.25"/>
    <row r="862" s="233" customFormat="1" ht="15" customHeight="1" x14ac:dyDescent="0.25"/>
    <row r="863" s="233" customFormat="1" ht="15" customHeight="1" x14ac:dyDescent="0.25"/>
    <row r="864" s="233" customFormat="1" ht="15" customHeight="1" x14ac:dyDescent="0.25"/>
    <row r="865" s="233" customFormat="1" ht="15" customHeight="1" x14ac:dyDescent="0.25"/>
    <row r="866" s="233" customFormat="1" ht="15" customHeight="1" x14ac:dyDescent="0.25"/>
    <row r="867" s="233" customFormat="1" ht="15" customHeight="1" x14ac:dyDescent="0.25"/>
    <row r="868" s="233" customFormat="1" ht="15" customHeight="1" x14ac:dyDescent="0.25"/>
    <row r="869" s="233" customFormat="1" ht="15" customHeight="1" x14ac:dyDescent="0.25"/>
    <row r="870" s="233" customFormat="1" ht="15" customHeight="1" x14ac:dyDescent="0.25"/>
    <row r="871" s="233" customFormat="1" ht="15" customHeight="1" x14ac:dyDescent="0.25"/>
    <row r="872" s="233" customFormat="1" ht="15" customHeight="1" x14ac:dyDescent="0.25"/>
    <row r="873" s="233" customFormat="1" ht="15" customHeight="1" x14ac:dyDescent="0.25"/>
    <row r="874" s="233" customFormat="1" ht="15" customHeight="1" x14ac:dyDescent="0.25"/>
    <row r="875" s="233" customFormat="1" ht="15" customHeight="1" x14ac:dyDescent="0.25"/>
    <row r="876" s="233" customFormat="1" ht="15" customHeight="1" x14ac:dyDescent="0.25"/>
    <row r="877" s="233" customFormat="1" ht="15" customHeight="1" x14ac:dyDescent="0.25"/>
    <row r="878" s="233" customFormat="1" ht="15" customHeight="1" x14ac:dyDescent="0.25"/>
    <row r="879" s="233" customFormat="1" ht="15" customHeight="1" x14ac:dyDescent="0.25"/>
    <row r="880" s="233" customFormat="1" ht="15" customHeight="1" x14ac:dyDescent="0.25"/>
    <row r="881" s="233" customFormat="1" ht="15" customHeight="1" x14ac:dyDescent="0.25"/>
    <row r="882" s="233" customFormat="1" ht="15" customHeight="1" x14ac:dyDescent="0.25"/>
    <row r="883" s="233" customFormat="1" ht="15" customHeight="1" x14ac:dyDescent="0.25"/>
    <row r="884" s="233" customFormat="1" ht="15" customHeight="1" x14ac:dyDescent="0.25"/>
    <row r="885" s="233" customFormat="1" ht="15" customHeight="1" x14ac:dyDescent="0.25"/>
    <row r="886" s="233" customFormat="1" ht="15" customHeight="1" x14ac:dyDescent="0.25"/>
    <row r="887" s="233" customFormat="1" ht="15" customHeight="1" x14ac:dyDescent="0.25"/>
    <row r="888" s="233" customFormat="1" ht="15" customHeight="1" x14ac:dyDescent="0.25"/>
    <row r="889" s="233" customFormat="1" ht="15" customHeight="1" x14ac:dyDescent="0.25"/>
    <row r="890" s="233" customFormat="1" ht="15" customHeight="1" x14ac:dyDescent="0.25"/>
    <row r="891" s="233" customFormat="1" ht="15" customHeight="1" x14ac:dyDescent="0.25"/>
    <row r="892" s="233" customFormat="1" ht="15" customHeight="1" x14ac:dyDescent="0.25"/>
    <row r="893" s="233" customFormat="1" ht="15" customHeight="1" x14ac:dyDescent="0.25"/>
    <row r="894" s="233" customFormat="1" ht="15" customHeight="1" x14ac:dyDescent="0.25"/>
    <row r="895" s="233" customFormat="1" ht="15" customHeight="1" x14ac:dyDescent="0.25"/>
    <row r="896" s="233" customFormat="1" ht="15" customHeight="1" x14ac:dyDescent="0.25"/>
    <row r="897" s="233" customFormat="1" ht="15" customHeight="1" x14ac:dyDescent="0.25"/>
    <row r="898" s="233" customFormat="1" ht="15" customHeight="1" x14ac:dyDescent="0.25"/>
    <row r="899" s="233" customFormat="1" ht="15" customHeight="1" x14ac:dyDescent="0.25"/>
    <row r="900" s="233" customFormat="1" ht="15" customHeight="1" x14ac:dyDescent="0.25"/>
    <row r="901" s="233" customFormat="1" ht="15" customHeight="1" x14ac:dyDescent="0.25"/>
    <row r="902" s="233" customFormat="1" ht="15" customHeight="1" x14ac:dyDescent="0.25"/>
    <row r="903" s="233" customFormat="1" ht="15" customHeight="1" x14ac:dyDescent="0.25"/>
    <row r="904" s="233" customFormat="1" ht="15" customHeight="1" x14ac:dyDescent="0.25"/>
    <row r="905" s="233" customFormat="1" ht="15" customHeight="1" x14ac:dyDescent="0.25"/>
    <row r="906" s="233" customFormat="1" ht="15" customHeight="1" x14ac:dyDescent="0.25"/>
    <row r="907" s="233" customFormat="1" ht="15" customHeight="1" x14ac:dyDescent="0.25"/>
    <row r="908" s="233" customFormat="1" ht="15" customHeight="1" x14ac:dyDescent="0.25"/>
    <row r="909" s="233" customFormat="1" ht="15" customHeight="1" x14ac:dyDescent="0.25"/>
    <row r="910" s="233" customFormat="1" ht="15" customHeight="1" x14ac:dyDescent="0.25"/>
    <row r="911" s="233" customFormat="1" ht="15" customHeight="1" x14ac:dyDescent="0.25"/>
    <row r="912" s="233" customFormat="1" ht="15" customHeight="1" x14ac:dyDescent="0.25"/>
    <row r="913" s="233" customFormat="1" ht="15" customHeight="1" x14ac:dyDescent="0.25"/>
    <row r="914" s="233" customFormat="1" ht="15" customHeight="1" x14ac:dyDescent="0.25"/>
    <row r="915" s="233" customFormat="1" ht="15" customHeight="1" x14ac:dyDescent="0.25"/>
    <row r="916" s="233" customFormat="1" ht="15" customHeight="1" x14ac:dyDescent="0.25"/>
    <row r="917" s="233" customFormat="1" ht="15" customHeight="1" x14ac:dyDescent="0.25"/>
    <row r="918" s="233" customFormat="1" ht="15" customHeight="1" x14ac:dyDescent="0.25"/>
    <row r="919" s="233" customFormat="1" ht="15" customHeight="1" x14ac:dyDescent="0.25"/>
    <row r="920" s="233" customFormat="1" ht="15" customHeight="1" x14ac:dyDescent="0.25"/>
    <row r="921" s="233" customFormat="1" ht="15" customHeight="1" x14ac:dyDescent="0.25"/>
    <row r="922" s="233" customFormat="1" ht="15" customHeight="1" x14ac:dyDescent="0.25"/>
    <row r="923" s="233" customFormat="1" ht="15" customHeight="1" x14ac:dyDescent="0.25"/>
    <row r="924" s="233" customFormat="1" ht="15" customHeight="1" x14ac:dyDescent="0.25"/>
    <row r="925" s="233" customFormat="1" ht="15" customHeight="1" x14ac:dyDescent="0.25"/>
    <row r="926" s="233" customFormat="1" ht="15" customHeight="1" x14ac:dyDescent="0.25"/>
    <row r="927" s="233" customFormat="1" ht="15" customHeight="1" x14ac:dyDescent="0.25"/>
    <row r="928" s="233" customFormat="1" ht="15" customHeight="1" x14ac:dyDescent="0.25"/>
    <row r="929" s="233" customFormat="1" ht="15" customHeight="1" x14ac:dyDescent="0.25"/>
    <row r="930" s="233" customFormat="1" ht="15" customHeight="1" x14ac:dyDescent="0.25"/>
    <row r="931" s="233" customFormat="1" ht="15" customHeight="1" x14ac:dyDescent="0.25"/>
    <row r="932" s="233" customFormat="1" ht="15" customHeight="1" x14ac:dyDescent="0.25"/>
    <row r="933" s="233" customFormat="1" ht="15" customHeight="1" x14ac:dyDescent="0.25"/>
    <row r="934" s="233" customFormat="1" ht="15" customHeight="1" x14ac:dyDescent="0.25"/>
    <row r="935" s="233" customFormat="1" ht="15" customHeight="1" x14ac:dyDescent="0.25"/>
    <row r="936" s="233" customFormat="1" ht="15" customHeight="1" x14ac:dyDescent="0.25"/>
    <row r="937" s="233" customFormat="1" ht="15" customHeight="1" x14ac:dyDescent="0.25"/>
    <row r="938" s="233" customFormat="1" ht="15" customHeight="1" x14ac:dyDescent="0.25"/>
    <row r="939" s="233" customFormat="1" ht="15" customHeight="1" x14ac:dyDescent="0.25"/>
    <row r="940" s="233" customFormat="1" ht="15" customHeight="1" x14ac:dyDescent="0.25"/>
    <row r="941" s="233" customFormat="1" ht="15" customHeight="1" x14ac:dyDescent="0.25"/>
    <row r="942" s="233" customFormat="1" ht="15" customHeight="1" x14ac:dyDescent="0.25"/>
    <row r="943" s="233" customFormat="1" ht="15" customHeight="1" x14ac:dyDescent="0.25"/>
    <row r="944" s="233" customFormat="1" ht="15" customHeight="1" x14ac:dyDescent="0.25"/>
    <row r="945" s="233" customFormat="1" ht="15" customHeight="1" x14ac:dyDescent="0.25"/>
    <row r="946" s="233" customFormat="1" ht="15" customHeight="1" x14ac:dyDescent="0.25"/>
    <row r="947" s="233" customFormat="1" ht="15" customHeight="1" x14ac:dyDescent="0.25"/>
    <row r="948" s="233" customFormat="1" ht="15" customHeight="1" x14ac:dyDescent="0.25"/>
    <row r="949" s="233" customFormat="1" ht="15" customHeight="1" x14ac:dyDescent="0.25"/>
    <row r="950" s="233" customFormat="1" ht="15" customHeight="1" x14ac:dyDescent="0.25"/>
    <row r="951" s="233" customFormat="1" ht="15" customHeight="1" x14ac:dyDescent="0.25"/>
    <row r="952" s="233" customFormat="1" ht="15" customHeight="1" x14ac:dyDescent="0.25"/>
    <row r="953" s="233" customFormat="1" ht="15" customHeight="1" x14ac:dyDescent="0.25"/>
    <row r="954" s="233" customFormat="1" ht="15" customHeight="1" x14ac:dyDescent="0.25"/>
    <row r="955" s="233" customFormat="1" ht="15" customHeight="1" x14ac:dyDescent="0.25"/>
    <row r="956" s="233" customFormat="1" ht="15" customHeight="1" x14ac:dyDescent="0.25"/>
    <row r="957" s="233" customFormat="1" ht="15" customHeight="1" x14ac:dyDescent="0.25"/>
    <row r="958" s="233" customFormat="1" ht="15" customHeight="1" x14ac:dyDescent="0.25"/>
    <row r="959" s="233" customFormat="1" ht="15" customHeight="1" x14ac:dyDescent="0.25"/>
    <row r="960" s="233" customFormat="1" ht="15" customHeight="1" x14ac:dyDescent="0.25"/>
    <row r="961" s="233" customFormat="1" ht="15" customHeight="1" x14ac:dyDescent="0.25"/>
    <row r="962" s="233" customFormat="1" ht="15" customHeight="1" x14ac:dyDescent="0.25"/>
    <row r="963" s="233" customFormat="1" ht="15" customHeight="1" x14ac:dyDescent="0.25"/>
    <row r="964" s="233" customFormat="1" ht="15" customHeight="1" x14ac:dyDescent="0.25"/>
    <row r="965" s="233" customFormat="1" ht="15" customHeight="1" x14ac:dyDescent="0.25"/>
    <row r="966" s="233" customFormat="1" ht="15" customHeight="1" x14ac:dyDescent="0.25"/>
    <row r="967" s="233" customFormat="1" ht="15" customHeight="1" x14ac:dyDescent="0.25"/>
    <row r="968" s="233" customFormat="1" ht="15" customHeight="1" x14ac:dyDescent="0.25"/>
    <row r="969" s="233" customFormat="1" ht="15" customHeight="1" x14ac:dyDescent="0.25"/>
    <row r="970" s="233" customFormat="1" ht="15" customHeight="1" x14ac:dyDescent="0.25"/>
    <row r="971" s="233" customFormat="1" ht="15" customHeight="1" x14ac:dyDescent="0.25"/>
    <row r="972" s="233" customFormat="1" ht="15" customHeight="1" x14ac:dyDescent="0.25"/>
    <row r="973" s="233" customFormat="1" ht="15" customHeight="1" x14ac:dyDescent="0.25"/>
    <row r="974" s="233" customFormat="1" ht="15" customHeight="1" x14ac:dyDescent="0.25"/>
    <row r="975" s="233" customFormat="1" ht="15" customHeight="1" x14ac:dyDescent="0.25"/>
    <row r="976" s="233" customFormat="1" ht="15" customHeight="1" x14ac:dyDescent="0.25"/>
    <row r="977" s="233" customFormat="1" ht="15" customHeight="1" x14ac:dyDescent="0.25"/>
    <row r="978" s="233" customFormat="1" ht="15" customHeight="1" x14ac:dyDescent="0.25"/>
    <row r="979" s="233" customFormat="1" ht="15" customHeight="1" x14ac:dyDescent="0.25"/>
    <row r="980" s="233" customFormat="1" ht="15" customHeight="1" x14ac:dyDescent="0.25"/>
    <row r="981" s="233" customFormat="1" ht="15" customHeight="1" x14ac:dyDescent="0.25"/>
    <row r="982" s="233" customFormat="1" ht="15" customHeight="1" x14ac:dyDescent="0.25"/>
    <row r="983" s="233" customFormat="1" ht="15" customHeight="1" x14ac:dyDescent="0.25"/>
    <row r="984" s="233" customFormat="1" ht="15" customHeight="1" x14ac:dyDescent="0.25"/>
    <row r="985" s="233" customFormat="1" ht="15" customHeight="1" x14ac:dyDescent="0.25"/>
    <row r="986" s="233" customFormat="1" ht="15" customHeight="1" x14ac:dyDescent="0.25"/>
    <row r="987" s="233" customFormat="1" ht="15" customHeight="1" x14ac:dyDescent="0.25"/>
    <row r="988" s="233" customFormat="1" ht="15" customHeight="1" x14ac:dyDescent="0.25"/>
    <row r="989" s="233" customFormat="1" ht="15" customHeight="1" x14ac:dyDescent="0.25"/>
    <row r="990" s="233" customFormat="1" ht="15" customHeight="1" x14ac:dyDescent="0.25"/>
    <row r="991" s="233" customFormat="1" ht="15" customHeight="1" x14ac:dyDescent="0.25"/>
    <row r="992" s="233" customFormat="1" ht="15" customHeight="1" x14ac:dyDescent="0.25"/>
    <row r="993" s="233" customFormat="1" ht="15" customHeight="1" x14ac:dyDescent="0.25"/>
    <row r="994" s="233" customFormat="1" ht="15" customHeight="1" x14ac:dyDescent="0.25"/>
    <row r="995" s="233" customFormat="1" ht="15" customHeight="1" x14ac:dyDescent="0.25"/>
    <row r="996" s="233" customFormat="1" ht="15" customHeight="1" x14ac:dyDescent="0.25"/>
    <row r="997" s="233" customFormat="1" ht="15" customHeight="1" x14ac:dyDescent="0.25"/>
    <row r="998" s="233" customFormat="1" ht="15" customHeight="1" x14ac:dyDescent="0.25"/>
    <row r="999" s="233" customFormat="1" ht="15" customHeight="1" x14ac:dyDescent="0.25"/>
    <row r="1000" s="233" customFormat="1" ht="15" customHeight="1" x14ac:dyDescent="0.25"/>
    <row r="1001" s="233" customFormat="1" ht="15" customHeight="1" x14ac:dyDescent="0.25"/>
    <row r="1002" s="233" customFormat="1" ht="15" customHeight="1" x14ac:dyDescent="0.25"/>
    <row r="1003" s="233" customFormat="1" ht="15" customHeight="1" x14ac:dyDescent="0.25"/>
    <row r="1004" s="233" customFormat="1" ht="15" customHeight="1" x14ac:dyDescent="0.25"/>
    <row r="1005" s="233" customFormat="1" ht="15" customHeight="1" x14ac:dyDescent="0.25"/>
    <row r="1006" s="233" customFormat="1" ht="15" customHeight="1" x14ac:dyDescent="0.25"/>
    <row r="1007" s="233" customFormat="1" ht="15" customHeight="1" x14ac:dyDescent="0.25"/>
    <row r="1008" s="233" customFormat="1" ht="15" customHeight="1" x14ac:dyDescent="0.25"/>
    <row r="1009" s="233" customFormat="1" ht="15" customHeight="1" x14ac:dyDescent="0.25"/>
    <row r="1010" s="233" customFormat="1" ht="15" customHeight="1" x14ac:dyDescent="0.25"/>
    <row r="1011" s="233" customFormat="1" ht="15" customHeight="1" x14ac:dyDescent="0.25"/>
    <row r="1012" s="233" customFormat="1" ht="15" customHeight="1" x14ac:dyDescent="0.25"/>
    <row r="1013" s="233" customFormat="1" ht="15" customHeight="1" x14ac:dyDescent="0.25"/>
    <row r="1014" s="233" customFormat="1" ht="15" customHeight="1" x14ac:dyDescent="0.25"/>
    <row r="1015" s="233" customFormat="1" ht="15" customHeight="1" x14ac:dyDescent="0.25"/>
    <row r="1016" s="233" customFormat="1" ht="15" customHeight="1" x14ac:dyDescent="0.25"/>
    <row r="1017" s="233" customFormat="1" ht="15" customHeight="1" x14ac:dyDescent="0.25"/>
    <row r="1018" s="233" customFormat="1" ht="15" customHeight="1" x14ac:dyDescent="0.25"/>
    <row r="1019" s="233" customFormat="1" ht="15" customHeight="1" x14ac:dyDescent="0.25"/>
    <row r="1020" s="233" customFormat="1" ht="15" customHeight="1" x14ac:dyDescent="0.25"/>
    <row r="1021" s="233" customFormat="1" ht="15" customHeight="1" x14ac:dyDescent="0.25"/>
    <row r="1022" s="233" customFormat="1" ht="15" customHeight="1" x14ac:dyDescent="0.25"/>
    <row r="1023" s="233" customFormat="1" ht="15" customHeight="1" x14ac:dyDescent="0.25"/>
    <row r="1024" s="233" customFormat="1" ht="15" customHeight="1" x14ac:dyDescent="0.25"/>
    <row r="1025" s="233" customFormat="1" ht="15" customHeight="1" x14ac:dyDescent="0.25"/>
    <row r="1026" s="233" customFormat="1" ht="15" customHeight="1" x14ac:dyDescent="0.25"/>
    <row r="1027" s="233" customFormat="1" ht="15" customHeight="1" x14ac:dyDescent="0.25"/>
    <row r="1028" s="233" customFormat="1" ht="15" customHeight="1" x14ac:dyDescent="0.25"/>
    <row r="1029" s="233" customFormat="1" ht="15" customHeight="1" x14ac:dyDescent="0.25"/>
    <row r="1030" s="233" customFormat="1" ht="15" customHeight="1" x14ac:dyDescent="0.25"/>
    <row r="1031" s="233" customFormat="1" ht="15" customHeight="1" x14ac:dyDescent="0.25"/>
    <row r="1032" s="233" customFormat="1" ht="15" customHeight="1" x14ac:dyDescent="0.25"/>
    <row r="1033" s="233" customFormat="1" ht="15" customHeight="1" x14ac:dyDescent="0.25"/>
    <row r="1034" s="233" customFormat="1" ht="15" customHeight="1" x14ac:dyDescent="0.25"/>
    <row r="1035" s="233" customFormat="1" ht="15" customHeight="1" x14ac:dyDescent="0.25"/>
    <row r="1036" s="233" customFormat="1" ht="15" customHeight="1" x14ac:dyDescent="0.25"/>
    <row r="1037" s="233" customFormat="1" ht="15" customHeight="1" x14ac:dyDescent="0.25"/>
    <row r="1038" s="233" customFormat="1" ht="15" customHeight="1" x14ac:dyDescent="0.25"/>
    <row r="1039" s="233" customFormat="1" ht="15" customHeight="1" x14ac:dyDescent="0.25"/>
    <row r="1040" s="233" customFormat="1" ht="15" customHeight="1" x14ac:dyDescent="0.25"/>
    <row r="1041" s="233" customFormat="1" ht="15" customHeight="1" x14ac:dyDescent="0.25"/>
    <row r="1042" s="233" customFormat="1" ht="15" customHeight="1" x14ac:dyDescent="0.25"/>
    <row r="1043" s="233" customFormat="1" ht="15" customHeight="1" x14ac:dyDescent="0.25"/>
    <row r="1044" s="233" customFormat="1" ht="15" customHeight="1" x14ac:dyDescent="0.25"/>
    <row r="1045" s="233" customFormat="1" ht="15" customHeight="1" x14ac:dyDescent="0.25"/>
    <row r="1046" s="233" customFormat="1" ht="15" customHeight="1" x14ac:dyDescent="0.25"/>
    <row r="1047" s="233" customFormat="1" ht="15" customHeight="1" x14ac:dyDescent="0.25"/>
    <row r="1048" s="233" customFormat="1" ht="15" customHeight="1" x14ac:dyDescent="0.25"/>
    <row r="1049" s="233" customFormat="1" ht="15" customHeight="1" x14ac:dyDescent="0.25"/>
    <row r="1050" s="233" customFormat="1" ht="15" customHeight="1" x14ac:dyDescent="0.25"/>
    <row r="1051" s="233" customFormat="1" ht="15" customHeight="1" x14ac:dyDescent="0.25"/>
    <row r="1052" s="233" customFormat="1" ht="15" customHeight="1" x14ac:dyDescent="0.25"/>
    <row r="1053" s="233" customFormat="1" ht="15" customHeight="1" x14ac:dyDescent="0.25"/>
    <row r="1054" s="233" customFormat="1" ht="15" customHeight="1" x14ac:dyDescent="0.25"/>
    <row r="1055" s="233" customFormat="1" ht="15" customHeight="1" x14ac:dyDescent="0.25"/>
    <row r="1056" s="233" customFormat="1" ht="15" customHeight="1" x14ac:dyDescent="0.25"/>
    <row r="1057" s="233" customFormat="1" ht="15" customHeight="1" x14ac:dyDescent="0.25"/>
    <row r="1058" s="233" customFormat="1" ht="15" customHeight="1" x14ac:dyDescent="0.25"/>
    <row r="1059" s="233" customFormat="1" ht="15" customHeight="1" x14ac:dyDescent="0.25"/>
    <row r="1060" s="233" customFormat="1" ht="15" customHeight="1" x14ac:dyDescent="0.25"/>
    <row r="1061" s="233" customFormat="1" ht="15" customHeight="1" x14ac:dyDescent="0.25"/>
    <row r="1062" s="233" customFormat="1" ht="15" customHeight="1" x14ac:dyDescent="0.25"/>
    <row r="1063" s="233" customFormat="1" ht="15" customHeight="1" x14ac:dyDescent="0.25"/>
    <row r="1064" s="233" customFormat="1" ht="15" customHeight="1" x14ac:dyDescent="0.25"/>
    <row r="1065" s="233" customFormat="1" ht="15" customHeight="1" x14ac:dyDescent="0.25"/>
    <row r="1066" s="233" customFormat="1" ht="15" customHeight="1" x14ac:dyDescent="0.25"/>
    <row r="1067" s="233" customFormat="1" ht="15" customHeight="1" x14ac:dyDescent="0.25"/>
    <row r="1068" s="233" customFormat="1" ht="15" customHeight="1" x14ac:dyDescent="0.25"/>
    <row r="1069" s="233" customFormat="1" ht="15" customHeight="1" x14ac:dyDescent="0.25"/>
    <row r="1070" s="233" customFormat="1" ht="15" customHeight="1" x14ac:dyDescent="0.25"/>
    <row r="1071" s="233" customFormat="1" ht="15" customHeight="1" x14ac:dyDescent="0.25"/>
    <row r="1072" s="233" customFormat="1" ht="15" customHeight="1" x14ac:dyDescent="0.25"/>
    <row r="1073" s="233" customFormat="1" ht="15" customHeight="1" x14ac:dyDescent="0.25"/>
    <row r="1074" s="233" customFormat="1" ht="15" customHeight="1" x14ac:dyDescent="0.25"/>
    <row r="1075" s="233" customFormat="1" ht="15" customHeight="1" x14ac:dyDescent="0.25"/>
    <row r="1076" s="233" customFormat="1" ht="15" customHeight="1" x14ac:dyDescent="0.25"/>
    <row r="1077" s="233" customFormat="1" ht="15" customHeight="1" x14ac:dyDescent="0.25"/>
    <row r="1078" s="233" customFormat="1" ht="15" customHeight="1" x14ac:dyDescent="0.25"/>
    <row r="1079" s="233" customFormat="1" ht="15" customHeight="1" x14ac:dyDescent="0.25"/>
    <row r="1080" s="233" customFormat="1" ht="15" customHeight="1" x14ac:dyDescent="0.25"/>
    <row r="1081" s="233" customFormat="1" ht="15" customHeight="1" x14ac:dyDescent="0.25"/>
    <row r="1082" s="233" customFormat="1" ht="15" customHeight="1" x14ac:dyDescent="0.25"/>
    <row r="1083" s="233" customFormat="1" ht="15" customHeight="1" x14ac:dyDescent="0.25"/>
    <row r="1084" s="233" customFormat="1" ht="15" customHeight="1" x14ac:dyDescent="0.25"/>
    <row r="1085" s="233" customFormat="1" ht="15" customHeight="1" x14ac:dyDescent="0.25"/>
    <row r="1086" s="233" customFormat="1" ht="15" customHeight="1" x14ac:dyDescent="0.25"/>
    <row r="1087" s="233" customFormat="1" ht="15" customHeight="1" x14ac:dyDescent="0.25"/>
    <row r="1088" s="233" customFormat="1" ht="15" customHeight="1" x14ac:dyDescent="0.25"/>
    <row r="1089" s="233" customFormat="1" ht="15" customHeight="1" x14ac:dyDescent="0.25"/>
    <row r="1090" s="233" customFormat="1" ht="15" customHeight="1" x14ac:dyDescent="0.25"/>
    <row r="1091" s="233" customFormat="1" ht="15" customHeight="1" x14ac:dyDescent="0.25"/>
    <row r="1092" s="233" customFormat="1" ht="15" customHeight="1" x14ac:dyDescent="0.25"/>
    <row r="1093" s="233" customFormat="1" ht="15" customHeight="1" x14ac:dyDescent="0.25"/>
    <row r="1094" s="233" customFormat="1" ht="15" customHeight="1" x14ac:dyDescent="0.25"/>
    <row r="1095" s="233" customFormat="1" ht="15" customHeight="1" x14ac:dyDescent="0.25"/>
    <row r="1096" s="233" customFormat="1" ht="15" customHeight="1" x14ac:dyDescent="0.25"/>
    <row r="1097" s="233" customFormat="1" ht="15" customHeight="1" x14ac:dyDescent="0.25"/>
    <row r="1098" s="233" customFormat="1" ht="15" customHeight="1" x14ac:dyDescent="0.25"/>
    <row r="1099" s="233" customFormat="1" ht="15" customHeight="1" x14ac:dyDescent="0.25"/>
    <row r="1100" s="233" customFormat="1" ht="15" customHeight="1" x14ac:dyDescent="0.25"/>
    <row r="1101" s="233" customFormat="1" ht="15" customHeight="1" x14ac:dyDescent="0.25"/>
    <row r="1102" s="233" customFormat="1" ht="15" customHeight="1" x14ac:dyDescent="0.25"/>
    <row r="1103" s="233" customFormat="1" ht="15" customHeight="1" x14ac:dyDescent="0.25"/>
    <row r="1104" s="233" customFormat="1" ht="15" customHeight="1" x14ac:dyDescent="0.25"/>
    <row r="1105" s="233" customFormat="1" ht="15" customHeight="1" x14ac:dyDescent="0.25"/>
    <row r="1106" s="233" customFormat="1" ht="15" customHeight="1" x14ac:dyDescent="0.25"/>
    <row r="1107" s="233" customFormat="1" ht="15" customHeight="1" x14ac:dyDescent="0.25"/>
    <row r="1108" s="233" customFormat="1" ht="15" customHeight="1" x14ac:dyDescent="0.25"/>
    <row r="1109" s="233" customFormat="1" ht="15" customHeight="1" x14ac:dyDescent="0.25"/>
    <row r="1110" s="233" customFormat="1" ht="15" customHeight="1" x14ac:dyDescent="0.25"/>
    <row r="1111" s="233" customFormat="1" ht="15" customHeight="1" x14ac:dyDescent="0.25"/>
    <row r="1112" s="233" customFormat="1" ht="15" customHeight="1" x14ac:dyDescent="0.25"/>
    <row r="1113" s="233" customFormat="1" ht="15" customHeight="1" x14ac:dyDescent="0.25"/>
    <row r="1114" s="233" customFormat="1" ht="15" customHeight="1" x14ac:dyDescent="0.25"/>
    <row r="1115" s="233" customFormat="1" ht="15" customHeight="1" x14ac:dyDescent="0.25"/>
    <row r="1116" s="233" customFormat="1" ht="15" customHeight="1" x14ac:dyDescent="0.25"/>
    <row r="1117" s="233" customFormat="1" ht="15" customHeight="1" x14ac:dyDescent="0.25"/>
    <row r="1118" s="233" customFormat="1" ht="15" customHeight="1" x14ac:dyDescent="0.25"/>
    <row r="1119" s="233" customFormat="1" ht="15" customHeight="1" x14ac:dyDescent="0.25"/>
    <row r="1120" s="233" customFormat="1" ht="15" customHeight="1" x14ac:dyDescent="0.25"/>
    <row r="1121" s="233" customFormat="1" ht="15" customHeight="1" x14ac:dyDescent="0.25"/>
    <row r="1122" s="233" customFormat="1" ht="15" customHeight="1" x14ac:dyDescent="0.25"/>
    <row r="1123" s="233" customFormat="1" ht="15" customHeight="1" x14ac:dyDescent="0.25"/>
    <row r="1124" s="233" customFormat="1" ht="15" customHeight="1" x14ac:dyDescent="0.25"/>
    <row r="1125" s="233" customFormat="1" ht="15" customHeight="1" x14ac:dyDescent="0.25"/>
    <row r="1126" s="233" customFormat="1" ht="15" customHeight="1" x14ac:dyDescent="0.25"/>
    <row r="1127" s="233" customFormat="1" ht="15" customHeight="1" x14ac:dyDescent="0.25"/>
    <row r="1128" s="233" customFormat="1" ht="15" customHeight="1" x14ac:dyDescent="0.25"/>
    <row r="1129" s="233" customFormat="1" ht="15" customHeight="1" x14ac:dyDescent="0.25"/>
    <row r="1130" s="233" customFormat="1" ht="15" customHeight="1" x14ac:dyDescent="0.25"/>
    <row r="1131" s="233" customFormat="1" ht="15" customHeight="1" x14ac:dyDescent="0.25"/>
    <row r="1132" s="233" customFormat="1" ht="15" customHeight="1" x14ac:dyDescent="0.25"/>
    <row r="1133" s="233" customFormat="1" ht="15" customHeight="1" x14ac:dyDescent="0.25"/>
    <row r="1134" s="233" customFormat="1" ht="15" customHeight="1" x14ac:dyDescent="0.25"/>
    <row r="1135" s="233" customFormat="1" ht="15" customHeight="1" x14ac:dyDescent="0.25"/>
    <row r="1136" s="233" customFormat="1" ht="15" customHeight="1" x14ac:dyDescent="0.25"/>
    <row r="1137" s="233" customFormat="1" ht="15" customHeight="1" x14ac:dyDescent="0.25"/>
    <row r="1138" s="233" customFormat="1" ht="15" customHeight="1" x14ac:dyDescent="0.25"/>
    <row r="1139" s="233" customFormat="1" ht="15" customHeight="1" x14ac:dyDescent="0.25"/>
    <row r="1140" s="233" customFormat="1" ht="15" customHeight="1" x14ac:dyDescent="0.25"/>
    <row r="1141" s="233" customFormat="1" ht="15" customHeight="1" x14ac:dyDescent="0.25"/>
    <row r="1142" s="233" customFormat="1" ht="15" customHeight="1" x14ac:dyDescent="0.25"/>
    <row r="1143" s="233" customFormat="1" ht="15" customHeight="1" x14ac:dyDescent="0.25"/>
    <row r="1144" s="233" customFormat="1" ht="15" customHeight="1" x14ac:dyDescent="0.25"/>
    <row r="1145" s="233" customFormat="1" ht="15" customHeight="1" x14ac:dyDescent="0.25"/>
    <row r="1146" s="233" customFormat="1" ht="15" customHeight="1" x14ac:dyDescent="0.25"/>
    <row r="1147" s="233" customFormat="1" ht="15" customHeight="1" x14ac:dyDescent="0.25"/>
    <row r="1148" s="233" customFormat="1" ht="15" customHeight="1" x14ac:dyDescent="0.25"/>
    <row r="1149" s="233" customFormat="1" ht="15" customHeight="1" x14ac:dyDescent="0.25"/>
    <row r="1150" s="233" customFormat="1" ht="15" customHeight="1" x14ac:dyDescent="0.25"/>
    <row r="1151" s="233" customFormat="1" ht="15" customHeight="1" x14ac:dyDescent="0.25"/>
    <row r="1152" s="233" customFormat="1" ht="15" customHeight="1" x14ac:dyDescent="0.25"/>
    <row r="1153" s="233" customFormat="1" ht="15" customHeight="1" x14ac:dyDescent="0.25"/>
    <row r="1154" s="233" customFormat="1" ht="15" customHeight="1" x14ac:dyDescent="0.25"/>
    <row r="1155" s="233" customFormat="1" ht="15" customHeight="1" x14ac:dyDescent="0.25"/>
    <row r="1156" s="233" customFormat="1" ht="15" customHeight="1" x14ac:dyDescent="0.25"/>
    <row r="1157" s="233" customFormat="1" ht="15" customHeight="1" x14ac:dyDescent="0.25"/>
    <row r="1158" s="233" customFormat="1" ht="15" customHeight="1" x14ac:dyDescent="0.25"/>
    <row r="1159" s="233" customFormat="1" ht="15" customHeight="1" x14ac:dyDescent="0.25"/>
    <row r="1160" s="233" customFormat="1" ht="15" customHeight="1" x14ac:dyDescent="0.25"/>
    <row r="1161" s="233" customFormat="1" ht="15" customHeight="1" x14ac:dyDescent="0.25"/>
    <row r="1162" s="233" customFormat="1" ht="15" customHeight="1" x14ac:dyDescent="0.25"/>
    <row r="1163" s="233" customFormat="1" ht="15" customHeight="1" x14ac:dyDescent="0.25"/>
    <row r="1164" s="233" customFormat="1" ht="15" customHeight="1" x14ac:dyDescent="0.25"/>
    <row r="1165" s="233" customFormat="1" ht="15" customHeight="1" x14ac:dyDescent="0.25"/>
    <row r="1166" s="233" customFormat="1" ht="15" customHeight="1" x14ac:dyDescent="0.25"/>
    <row r="1167" s="233" customFormat="1" ht="15" customHeight="1" x14ac:dyDescent="0.25"/>
    <row r="1168" s="233" customFormat="1" ht="15" customHeight="1" x14ac:dyDescent="0.25"/>
    <row r="1169" s="233" customFormat="1" ht="15" customHeight="1" x14ac:dyDescent="0.25"/>
    <row r="1170" s="233" customFormat="1" ht="15" customHeight="1" x14ac:dyDescent="0.25"/>
    <row r="1171" s="233" customFormat="1" ht="15" customHeight="1" x14ac:dyDescent="0.25"/>
    <row r="1172" s="233" customFormat="1" ht="15" customHeight="1" x14ac:dyDescent="0.25"/>
    <row r="1173" s="233" customFormat="1" ht="15" customHeight="1" x14ac:dyDescent="0.25"/>
    <row r="1174" s="233" customFormat="1" ht="15" customHeight="1" x14ac:dyDescent="0.25"/>
    <row r="1175" s="233" customFormat="1" ht="15" customHeight="1" x14ac:dyDescent="0.25"/>
    <row r="1176" s="233" customFormat="1" ht="15" customHeight="1" x14ac:dyDescent="0.25"/>
    <row r="1177" s="233" customFormat="1" ht="15" customHeight="1" x14ac:dyDescent="0.25"/>
    <row r="1178" s="233" customFormat="1" ht="15" customHeight="1" x14ac:dyDescent="0.25"/>
    <row r="1179" s="233" customFormat="1" ht="15" customHeight="1" x14ac:dyDescent="0.25"/>
    <row r="1180" s="233" customFormat="1" ht="15" customHeight="1" x14ac:dyDescent="0.25"/>
    <row r="1181" s="233" customFormat="1" ht="15" customHeight="1" x14ac:dyDescent="0.25"/>
    <row r="1182" s="233" customFormat="1" ht="15" customHeight="1" x14ac:dyDescent="0.25"/>
    <row r="1183" s="233" customFormat="1" ht="15" customHeight="1" x14ac:dyDescent="0.25"/>
    <row r="1184" s="233" customFormat="1" ht="15" customHeight="1" x14ac:dyDescent="0.25"/>
    <row r="1185" s="233" customFormat="1" ht="15" customHeight="1" x14ac:dyDescent="0.25"/>
    <row r="1186" s="233" customFormat="1" ht="15" customHeight="1" x14ac:dyDescent="0.25"/>
    <row r="1187" s="233" customFormat="1" ht="15" customHeight="1" x14ac:dyDescent="0.25"/>
    <row r="1188" s="233" customFormat="1" ht="15" customHeight="1" x14ac:dyDescent="0.25"/>
    <row r="1189" s="233" customFormat="1" ht="15" customHeight="1" x14ac:dyDescent="0.25"/>
    <row r="1190" s="233" customFormat="1" ht="15" customHeight="1" x14ac:dyDescent="0.25"/>
    <row r="1191" s="233" customFormat="1" ht="15" customHeight="1" x14ac:dyDescent="0.25"/>
    <row r="1192" s="233" customFormat="1" ht="15" customHeight="1" x14ac:dyDescent="0.25"/>
    <row r="1193" s="233" customFormat="1" ht="15" customHeight="1" x14ac:dyDescent="0.25"/>
    <row r="1194" s="233" customFormat="1" ht="15" customHeight="1" x14ac:dyDescent="0.25"/>
    <row r="1195" s="233" customFormat="1" ht="15" customHeight="1" x14ac:dyDescent="0.25"/>
    <row r="1196" s="233" customFormat="1" ht="15" customHeight="1" x14ac:dyDescent="0.25"/>
    <row r="1197" s="233" customFormat="1" ht="15" customHeight="1" x14ac:dyDescent="0.25"/>
    <row r="1198" s="233" customFormat="1" ht="15" customHeight="1" x14ac:dyDescent="0.25"/>
    <row r="1199" s="233" customFormat="1" ht="15" customHeight="1" x14ac:dyDescent="0.25"/>
    <row r="1200" s="233" customFormat="1" ht="15" customHeight="1" x14ac:dyDescent="0.25"/>
    <row r="1201" s="233" customFormat="1" ht="15" customHeight="1" x14ac:dyDescent="0.25"/>
    <row r="1202" s="233" customFormat="1" ht="15" customHeight="1" x14ac:dyDescent="0.25"/>
    <row r="1203" s="233" customFormat="1" ht="15" customHeight="1" x14ac:dyDescent="0.25"/>
    <row r="1204" s="233" customFormat="1" ht="15" customHeight="1" x14ac:dyDescent="0.25"/>
    <row r="1205" s="233" customFormat="1" ht="15" customHeight="1" x14ac:dyDescent="0.25"/>
    <row r="1206" s="233" customFormat="1" ht="15" customHeight="1" x14ac:dyDescent="0.25"/>
    <row r="1207" s="233" customFormat="1" ht="15" customHeight="1" x14ac:dyDescent="0.25"/>
    <row r="1208" s="233" customFormat="1" ht="15" customHeight="1" x14ac:dyDescent="0.25"/>
    <row r="1209" s="233" customFormat="1" ht="15" customHeight="1" x14ac:dyDescent="0.25"/>
    <row r="1210" s="233" customFormat="1" ht="15" customHeight="1" x14ac:dyDescent="0.25"/>
    <row r="1211" s="233" customFormat="1" ht="15" customHeight="1" x14ac:dyDescent="0.25"/>
    <row r="1212" s="233" customFormat="1" ht="15" customHeight="1" x14ac:dyDescent="0.25"/>
    <row r="1213" s="233" customFormat="1" ht="15" customHeight="1" x14ac:dyDescent="0.25"/>
    <row r="1214" s="233" customFormat="1" ht="15" customHeight="1" x14ac:dyDescent="0.25"/>
    <row r="1215" s="233" customFormat="1" ht="15" customHeight="1" x14ac:dyDescent="0.25"/>
    <row r="1216" s="233" customFormat="1" ht="15" customHeight="1" x14ac:dyDescent="0.25"/>
    <row r="1217" s="233" customFormat="1" ht="15" customHeight="1" x14ac:dyDescent="0.25"/>
    <row r="1218" s="233" customFormat="1" ht="15" customHeight="1" x14ac:dyDescent="0.25"/>
    <row r="1219" s="233" customFormat="1" ht="15" customHeight="1" x14ac:dyDescent="0.25"/>
    <row r="1220" s="233" customFormat="1" ht="15" customHeight="1" x14ac:dyDescent="0.25"/>
    <row r="1221" s="233" customFormat="1" ht="15" customHeight="1" x14ac:dyDescent="0.25"/>
    <row r="1222" s="233" customFormat="1" ht="15" customHeight="1" x14ac:dyDescent="0.25"/>
    <row r="1223" s="233" customFormat="1" ht="15" customHeight="1" x14ac:dyDescent="0.25"/>
    <row r="1224" s="233" customFormat="1" ht="15" customHeight="1" x14ac:dyDescent="0.25"/>
    <row r="1225" s="233" customFormat="1" ht="15" customHeight="1" x14ac:dyDescent="0.25"/>
    <row r="1226" s="233" customFormat="1" ht="15" customHeight="1" x14ac:dyDescent="0.25"/>
    <row r="1227" s="233" customFormat="1" ht="15" customHeight="1" x14ac:dyDescent="0.25"/>
    <row r="1228" s="233" customFormat="1" ht="15" customHeight="1" x14ac:dyDescent="0.25"/>
    <row r="1229" s="233" customFormat="1" ht="15" customHeight="1" x14ac:dyDescent="0.25"/>
    <row r="1230" s="233" customFormat="1" ht="15" customHeight="1" x14ac:dyDescent="0.25"/>
    <row r="1231" s="233" customFormat="1" ht="15" customHeight="1" x14ac:dyDescent="0.25"/>
    <row r="1232" s="233" customFormat="1" ht="15" customHeight="1" x14ac:dyDescent="0.25"/>
    <row r="1233" s="233" customFormat="1" ht="15" customHeight="1" x14ac:dyDescent="0.25"/>
    <row r="1234" s="233" customFormat="1" ht="15" customHeight="1" x14ac:dyDescent="0.25"/>
    <row r="1235" s="233" customFormat="1" ht="15" customHeight="1" x14ac:dyDescent="0.25"/>
    <row r="1236" s="233" customFormat="1" ht="15" customHeight="1" x14ac:dyDescent="0.25"/>
    <row r="1237" s="233" customFormat="1" ht="15" customHeight="1" x14ac:dyDescent="0.25"/>
    <row r="1238" s="233" customFormat="1" ht="15" customHeight="1" x14ac:dyDescent="0.25"/>
    <row r="1239" s="233" customFormat="1" ht="15" customHeight="1" x14ac:dyDescent="0.25"/>
    <row r="1240" s="233" customFormat="1" ht="15" customHeight="1" x14ac:dyDescent="0.25"/>
    <row r="1241" s="233" customFormat="1" ht="15" customHeight="1" x14ac:dyDescent="0.25"/>
    <row r="1242" s="233" customFormat="1" ht="15" customHeight="1" x14ac:dyDescent="0.25"/>
    <row r="1243" s="233" customFormat="1" ht="15" customHeight="1" x14ac:dyDescent="0.25"/>
    <row r="1244" s="233" customFormat="1" ht="15" customHeight="1" x14ac:dyDescent="0.25"/>
    <row r="1245" s="233" customFormat="1" ht="15" customHeight="1" x14ac:dyDescent="0.25"/>
    <row r="1246" s="233" customFormat="1" ht="15" customHeight="1" x14ac:dyDescent="0.25"/>
    <row r="1247" s="233" customFormat="1" ht="15" customHeight="1" x14ac:dyDescent="0.25"/>
    <row r="1248" s="233" customFormat="1" ht="15" customHeight="1" x14ac:dyDescent="0.25"/>
    <row r="1249" s="233" customFormat="1" ht="15" customHeight="1" x14ac:dyDescent="0.25"/>
    <row r="1250" s="233" customFormat="1" ht="15" customHeight="1" x14ac:dyDescent="0.25"/>
    <row r="1251" s="233" customFormat="1" ht="15" customHeight="1" x14ac:dyDescent="0.25"/>
    <row r="1252" s="233" customFormat="1" ht="15" customHeight="1" x14ac:dyDescent="0.25"/>
    <row r="1253" s="233" customFormat="1" ht="15" customHeight="1" x14ac:dyDescent="0.25"/>
    <row r="1254" s="233" customFormat="1" ht="15" customHeight="1" x14ac:dyDescent="0.25"/>
    <row r="1255" s="233" customFormat="1" ht="15" customHeight="1" x14ac:dyDescent="0.25"/>
    <row r="1256" s="233" customFormat="1" ht="15" customHeight="1" x14ac:dyDescent="0.25"/>
    <row r="1257" s="233" customFormat="1" ht="15" customHeight="1" x14ac:dyDescent="0.25"/>
    <row r="1258" s="233" customFormat="1" ht="15" customHeight="1" x14ac:dyDescent="0.25"/>
    <row r="1259" s="233" customFormat="1" ht="15" customHeight="1" x14ac:dyDescent="0.25"/>
    <row r="1260" s="233" customFormat="1" ht="15" customHeight="1" x14ac:dyDescent="0.25"/>
    <row r="1261" s="233" customFormat="1" ht="15" customHeight="1" x14ac:dyDescent="0.25"/>
    <row r="1262" s="233" customFormat="1" ht="15" customHeight="1" x14ac:dyDescent="0.25"/>
    <row r="1263" s="233" customFormat="1" ht="15" customHeight="1" x14ac:dyDescent="0.25"/>
    <row r="1264" s="233" customFormat="1" ht="15" customHeight="1" x14ac:dyDescent="0.25"/>
    <row r="1265" s="233" customFormat="1" ht="15" customHeight="1" x14ac:dyDescent="0.25"/>
    <row r="1266" s="233" customFormat="1" ht="15" customHeight="1" x14ac:dyDescent="0.25"/>
    <row r="1267" s="233" customFormat="1" ht="15" customHeight="1" x14ac:dyDescent="0.25"/>
    <row r="1268" s="233" customFormat="1" ht="15" customHeight="1" x14ac:dyDescent="0.25"/>
    <row r="1269" s="233" customFormat="1" ht="15" customHeight="1" x14ac:dyDescent="0.25"/>
    <row r="1270" s="233" customFormat="1" ht="15" customHeight="1" x14ac:dyDescent="0.25"/>
    <row r="1271" s="233" customFormat="1" ht="15" customHeight="1" x14ac:dyDescent="0.25"/>
    <row r="1272" s="233" customFormat="1" ht="15" customHeight="1" x14ac:dyDescent="0.25"/>
    <row r="1273" s="233" customFormat="1" ht="15" customHeight="1" x14ac:dyDescent="0.25"/>
    <row r="1274" s="233" customFormat="1" ht="15" customHeight="1" x14ac:dyDescent="0.25"/>
    <row r="1275" s="233" customFormat="1" ht="15" customHeight="1" x14ac:dyDescent="0.25"/>
    <row r="1276" s="233" customFormat="1" ht="15" customHeight="1" x14ac:dyDescent="0.25"/>
    <row r="1277" s="233" customFormat="1" ht="15" customHeight="1" x14ac:dyDescent="0.25"/>
    <row r="1278" s="233" customFormat="1" ht="15" customHeight="1" x14ac:dyDescent="0.25"/>
    <row r="1279" s="233" customFormat="1" ht="15" customHeight="1" x14ac:dyDescent="0.25"/>
    <row r="1280" s="233" customFormat="1" ht="15" customHeight="1" x14ac:dyDescent="0.25"/>
    <row r="1281" s="233" customFormat="1" ht="15" customHeight="1" x14ac:dyDescent="0.25"/>
    <row r="1282" s="233" customFormat="1" ht="15" customHeight="1" x14ac:dyDescent="0.25"/>
    <row r="1283" s="233" customFormat="1" ht="15" customHeight="1" x14ac:dyDescent="0.25"/>
    <row r="1284" s="233" customFormat="1" ht="15" customHeight="1" x14ac:dyDescent="0.25"/>
    <row r="1285" s="233" customFormat="1" ht="15" customHeight="1" x14ac:dyDescent="0.25"/>
    <row r="1286" s="233" customFormat="1" ht="15" customHeight="1" x14ac:dyDescent="0.25"/>
    <row r="1287" s="233" customFormat="1" ht="15" customHeight="1" x14ac:dyDescent="0.25"/>
    <row r="1288" s="233" customFormat="1" ht="15" customHeight="1" x14ac:dyDescent="0.25"/>
    <row r="1289" s="233" customFormat="1" ht="15" customHeight="1" x14ac:dyDescent="0.25"/>
    <row r="1290" s="233" customFormat="1" ht="15" customHeight="1" x14ac:dyDescent="0.25"/>
    <row r="1291" s="233" customFormat="1" ht="15" customHeight="1" x14ac:dyDescent="0.25"/>
    <row r="1292" s="233" customFormat="1" ht="15" customHeight="1" x14ac:dyDescent="0.25"/>
    <row r="1293" s="233" customFormat="1" ht="15" customHeight="1" x14ac:dyDescent="0.25"/>
    <row r="1294" s="233" customFormat="1" ht="15" customHeight="1" x14ac:dyDescent="0.25"/>
    <row r="1295" s="233" customFormat="1" ht="15" customHeight="1" x14ac:dyDescent="0.25"/>
    <row r="1296" s="233" customFormat="1" ht="15" customHeight="1" x14ac:dyDescent="0.25"/>
    <row r="1297" s="233" customFormat="1" ht="15" customHeight="1" x14ac:dyDescent="0.25"/>
    <row r="1298" s="233" customFormat="1" ht="15" customHeight="1" x14ac:dyDescent="0.25"/>
    <row r="1299" s="233" customFormat="1" ht="15" customHeight="1" x14ac:dyDescent="0.25"/>
    <row r="1300" s="233" customFormat="1" ht="15" customHeight="1" x14ac:dyDescent="0.25"/>
    <row r="1301" s="233" customFormat="1" ht="15" customHeight="1" x14ac:dyDescent="0.25"/>
    <row r="1302" s="233" customFormat="1" ht="15" customHeight="1" x14ac:dyDescent="0.25"/>
    <row r="1303" s="233" customFormat="1" ht="15" customHeight="1" x14ac:dyDescent="0.25"/>
    <row r="1304" s="233" customFormat="1" ht="15" customHeight="1" x14ac:dyDescent="0.25"/>
    <row r="1305" s="233" customFormat="1" ht="15" customHeight="1" x14ac:dyDescent="0.25"/>
    <row r="1306" s="233" customFormat="1" ht="15" customHeight="1" x14ac:dyDescent="0.25"/>
    <row r="1307" s="233" customFormat="1" ht="15" customHeight="1" x14ac:dyDescent="0.25"/>
    <row r="1308" s="233" customFormat="1" ht="15" customHeight="1" x14ac:dyDescent="0.25"/>
    <row r="1309" s="233" customFormat="1" ht="15" customHeight="1" x14ac:dyDescent="0.25"/>
    <row r="1310" s="233" customFormat="1" ht="15" customHeight="1" x14ac:dyDescent="0.25"/>
    <row r="1311" s="233" customFormat="1" ht="15" customHeight="1" x14ac:dyDescent="0.25"/>
    <row r="1312" s="233" customFormat="1" ht="15" customHeight="1" x14ac:dyDescent="0.25"/>
    <row r="1313" s="233" customFormat="1" ht="15" customHeight="1" x14ac:dyDescent="0.25"/>
    <row r="1314" s="233" customFormat="1" ht="15" customHeight="1" x14ac:dyDescent="0.25"/>
    <row r="1315" s="233" customFormat="1" ht="15" customHeight="1" x14ac:dyDescent="0.25"/>
    <row r="1316" s="233" customFormat="1" ht="15" customHeight="1" x14ac:dyDescent="0.25"/>
    <row r="1317" s="233" customFormat="1" ht="15" customHeight="1" x14ac:dyDescent="0.25"/>
    <row r="1318" s="233" customFormat="1" ht="15" customHeight="1" x14ac:dyDescent="0.25"/>
    <row r="1319" s="233" customFormat="1" ht="15" customHeight="1" x14ac:dyDescent="0.25"/>
    <row r="1320" s="233" customFormat="1" ht="15" customHeight="1" x14ac:dyDescent="0.25"/>
    <row r="1321" s="233" customFormat="1" ht="15" customHeight="1" x14ac:dyDescent="0.25"/>
    <row r="1322" s="233" customFormat="1" ht="15" customHeight="1" x14ac:dyDescent="0.25"/>
    <row r="1323" s="233" customFormat="1" ht="15" customHeight="1" x14ac:dyDescent="0.25"/>
    <row r="1324" s="233" customFormat="1" ht="15" customHeight="1" x14ac:dyDescent="0.25"/>
    <row r="1325" s="233" customFormat="1" ht="15" customHeight="1" x14ac:dyDescent="0.25"/>
    <row r="1326" s="233" customFormat="1" ht="15" customHeight="1" x14ac:dyDescent="0.25"/>
    <row r="1327" s="233" customFormat="1" ht="15" customHeight="1" x14ac:dyDescent="0.25"/>
    <row r="1328" s="233" customFormat="1" ht="15" customHeight="1" x14ac:dyDescent="0.25"/>
    <row r="1329" s="233" customFormat="1" ht="15" customHeight="1" x14ac:dyDescent="0.25"/>
    <row r="1330" s="233" customFormat="1" ht="15" customHeight="1" x14ac:dyDescent="0.25"/>
    <row r="1331" s="233" customFormat="1" ht="15" customHeight="1" x14ac:dyDescent="0.25"/>
    <row r="1332" s="233" customFormat="1" ht="15" customHeight="1" x14ac:dyDescent="0.25"/>
    <row r="1333" s="233" customFormat="1" ht="15" customHeight="1" x14ac:dyDescent="0.25"/>
    <row r="1334" s="233" customFormat="1" ht="15" customHeight="1" x14ac:dyDescent="0.25"/>
    <row r="1335" s="233" customFormat="1" ht="15" customHeight="1" x14ac:dyDescent="0.25"/>
    <row r="1336" s="233" customFormat="1" ht="15" customHeight="1" x14ac:dyDescent="0.25"/>
    <row r="1337" s="233" customFormat="1" ht="15" customHeight="1" x14ac:dyDescent="0.25"/>
    <row r="1338" s="233" customFormat="1" ht="15" customHeight="1" x14ac:dyDescent="0.25"/>
    <row r="1339" s="233" customFormat="1" ht="15" customHeight="1" x14ac:dyDescent="0.25"/>
    <row r="1340" s="233" customFormat="1" ht="15" customHeight="1" x14ac:dyDescent="0.25"/>
    <row r="1341" s="233" customFormat="1" ht="15" customHeight="1" x14ac:dyDescent="0.25"/>
    <row r="1342" s="233" customFormat="1" ht="15" customHeight="1" x14ac:dyDescent="0.25"/>
    <row r="1343" s="233" customFormat="1" ht="15" customHeight="1" x14ac:dyDescent="0.25"/>
    <row r="1344" s="233" customFormat="1" ht="15" customHeight="1" x14ac:dyDescent="0.25"/>
    <row r="1345" s="233" customFormat="1" ht="15" customHeight="1" x14ac:dyDescent="0.25"/>
    <row r="1346" s="233" customFormat="1" ht="15" customHeight="1" x14ac:dyDescent="0.25"/>
    <row r="1347" s="233" customFormat="1" ht="15" customHeight="1" x14ac:dyDescent="0.25"/>
    <row r="1348" s="233" customFormat="1" ht="15" customHeight="1" x14ac:dyDescent="0.25"/>
    <row r="1349" s="233" customFormat="1" ht="15" customHeight="1" x14ac:dyDescent="0.25"/>
    <row r="1350" s="233" customFormat="1" ht="15" customHeight="1" x14ac:dyDescent="0.25"/>
    <row r="1351" s="233" customFormat="1" ht="15" customHeight="1" x14ac:dyDescent="0.25"/>
    <row r="1352" s="233" customFormat="1" ht="15" customHeight="1" x14ac:dyDescent="0.25"/>
    <row r="1353" s="233" customFormat="1" ht="15" customHeight="1" x14ac:dyDescent="0.25"/>
    <row r="1354" s="233" customFormat="1" ht="15" customHeight="1" x14ac:dyDescent="0.25"/>
    <row r="1355" s="233" customFormat="1" ht="15" customHeight="1" x14ac:dyDescent="0.25"/>
    <row r="1356" s="233" customFormat="1" ht="15" customHeight="1" x14ac:dyDescent="0.25"/>
    <row r="1357" s="233" customFormat="1" ht="15" customHeight="1" x14ac:dyDescent="0.25"/>
    <row r="1358" s="233" customFormat="1" ht="15" customHeight="1" x14ac:dyDescent="0.25"/>
    <row r="1359" s="233" customFormat="1" ht="15" customHeight="1" x14ac:dyDescent="0.25"/>
    <row r="1360" s="233" customFormat="1" ht="15" customHeight="1" x14ac:dyDescent="0.25"/>
    <row r="1361" s="233" customFormat="1" ht="15" customHeight="1" x14ac:dyDescent="0.25"/>
    <row r="1362" s="233" customFormat="1" ht="15" customHeight="1" x14ac:dyDescent="0.25"/>
    <row r="1363" s="233" customFormat="1" ht="15" customHeight="1" x14ac:dyDescent="0.25"/>
    <row r="1364" s="233" customFormat="1" ht="15" customHeight="1" x14ac:dyDescent="0.25"/>
    <row r="1365" s="233" customFormat="1" ht="15" customHeight="1" x14ac:dyDescent="0.25"/>
    <row r="1366" s="233" customFormat="1" ht="15" customHeight="1" x14ac:dyDescent="0.25"/>
    <row r="1367" s="233" customFormat="1" ht="15" customHeight="1" x14ac:dyDescent="0.25"/>
    <row r="1368" s="233" customFormat="1" ht="15" customHeight="1" x14ac:dyDescent="0.25"/>
    <row r="1369" s="233" customFormat="1" ht="15" customHeight="1" x14ac:dyDescent="0.25"/>
    <row r="1370" s="233" customFormat="1" ht="15" customHeight="1" x14ac:dyDescent="0.25"/>
    <row r="1371" s="233" customFormat="1" ht="15" customHeight="1" x14ac:dyDescent="0.25"/>
    <row r="1372" s="233" customFormat="1" ht="15" customHeight="1" x14ac:dyDescent="0.25"/>
    <row r="1373" s="233" customFormat="1" ht="15" customHeight="1" x14ac:dyDescent="0.25"/>
    <row r="1374" s="233" customFormat="1" ht="15" customHeight="1" x14ac:dyDescent="0.25"/>
    <row r="1375" s="233" customFormat="1" ht="15" customHeight="1" x14ac:dyDescent="0.25"/>
    <row r="1376" s="233" customFormat="1" ht="15" customHeight="1" x14ac:dyDescent="0.25"/>
    <row r="1377" s="233" customFormat="1" ht="15" customHeight="1" x14ac:dyDescent="0.25"/>
    <row r="1378" s="233" customFormat="1" ht="15" customHeight="1" x14ac:dyDescent="0.25"/>
    <row r="1379" s="233" customFormat="1" ht="15" customHeight="1" x14ac:dyDescent="0.25"/>
    <row r="1380" s="233" customFormat="1" ht="15" customHeight="1" x14ac:dyDescent="0.25"/>
    <row r="1381" s="233" customFormat="1" ht="15" customHeight="1" x14ac:dyDescent="0.25"/>
    <row r="1382" s="233" customFormat="1" ht="15" customHeight="1" x14ac:dyDescent="0.25"/>
    <row r="1383" s="233" customFormat="1" ht="15" customHeight="1" x14ac:dyDescent="0.25"/>
    <row r="1384" s="233" customFormat="1" ht="15" customHeight="1" x14ac:dyDescent="0.25"/>
    <row r="1385" s="233" customFormat="1" ht="15" customHeight="1" x14ac:dyDescent="0.25"/>
    <row r="1386" s="233" customFormat="1" ht="15" customHeight="1" x14ac:dyDescent="0.25"/>
    <row r="1387" s="233" customFormat="1" ht="15" customHeight="1" x14ac:dyDescent="0.25"/>
    <row r="1388" s="233" customFormat="1" ht="15" customHeight="1" x14ac:dyDescent="0.25"/>
    <row r="1389" s="233" customFormat="1" ht="15" customHeight="1" x14ac:dyDescent="0.25"/>
    <row r="1390" s="233" customFormat="1" ht="15" customHeight="1" x14ac:dyDescent="0.25"/>
    <row r="1391" s="233" customFormat="1" ht="15" customHeight="1" x14ac:dyDescent="0.25"/>
    <row r="1392" s="233" customFormat="1" ht="15" customHeight="1" x14ac:dyDescent="0.25"/>
    <row r="1393" s="233" customFormat="1" ht="15" customHeight="1" x14ac:dyDescent="0.25"/>
    <row r="1394" s="233" customFormat="1" ht="15" customHeight="1" x14ac:dyDescent="0.25"/>
    <row r="1395" s="233" customFormat="1" ht="15" customHeight="1" x14ac:dyDescent="0.25"/>
    <row r="1396" s="233" customFormat="1" ht="15" customHeight="1" x14ac:dyDescent="0.25"/>
    <row r="1397" s="233" customFormat="1" ht="15" customHeight="1" x14ac:dyDescent="0.25"/>
    <row r="1398" s="233" customFormat="1" ht="15" customHeight="1" x14ac:dyDescent="0.25"/>
    <row r="1399" s="233" customFormat="1" ht="15" customHeight="1" x14ac:dyDescent="0.25"/>
    <row r="1400" s="233" customFormat="1" ht="15" customHeight="1" x14ac:dyDescent="0.25"/>
    <row r="1401" s="233" customFormat="1" ht="15" customHeight="1" x14ac:dyDescent="0.25"/>
    <row r="1402" s="233" customFormat="1" ht="15" customHeight="1" x14ac:dyDescent="0.25"/>
    <row r="1403" s="233" customFormat="1" ht="15" customHeight="1" x14ac:dyDescent="0.25"/>
    <row r="1404" s="233" customFormat="1" ht="15" customHeight="1" x14ac:dyDescent="0.25"/>
    <row r="1405" s="233" customFormat="1" ht="15" customHeight="1" x14ac:dyDescent="0.25"/>
    <row r="1406" s="233" customFormat="1" ht="15" customHeight="1" x14ac:dyDescent="0.25"/>
    <row r="1407" s="233" customFormat="1" ht="15" customHeight="1" x14ac:dyDescent="0.25"/>
    <row r="1408" s="233" customFormat="1" ht="15" customHeight="1" x14ac:dyDescent="0.25"/>
    <row r="1409" s="233" customFormat="1" ht="15" customHeight="1" x14ac:dyDescent="0.25"/>
    <row r="1410" s="233" customFormat="1" ht="15" customHeight="1" x14ac:dyDescent="0.25"/>
    <row r="1411" s="233" customFormat="1" ht="15" customHeight="1" x14ac:dyDescent="0.25"/>
    <row r="1412" s="233" customFormat="1" ht="15" customHeight="1" x14ac:dyDescent="0.25"/>
    <row r="1413" s="233" customFormat="1" ht="15" customHeight="1" x14ac:dyDescent="0.25"/>
    <row r="1414" s="233" customFormat="1" ht="15" customHeight="1" x14ac:dyDescent="0.25"/>
    <row r="1415" s="233" customFormat="1" ht="15" customHeight="1" x14ac:dyDescent="0.25"/>
    <row r="1416" s="233" customFormat="1" ht="15" customHeight="1" x14ac:dyDescent="0.25"/>
    <row r="1417" s="233" customFormat="1" ht="15" customHeight="1" x14ac:dyDescent="0.25"/>
    <row r="1418" s="233" customFormat="1" ht="15" customHeight="1" x14ac:dyDescent="0.25"/>
    <row r="1419" s="233" customFormat="1" ht="15" customHeight="1" x14ac:dyDescent="0.25"/>
    <row r="1420" s="233" customFormat="1" ht="15" customHeight="1" x14ac:dyDescent="0.25"/>
    <row r="1421" s="233" customFormat="1" ht="15" customHeight="1" x14ac:dyDescent="0.25"/>
    <row r="1422" s="233" customFormat="1" ht="15" customHeight="1" x14ac:dyDescent="0.25"/>
    <row r="1423" s="233" customFormat="1" ht="15" customHeight="1" x14ac:dyDescent="0.25"/>
    <row r="1424" s="233" customFormat="1" ht="15" customHeight="1" x14ac:dyDescent="0.25"/>
    <row r="1425" s="233" customFormat="1" ht="15" customHeight="1" x14ac:dyDescent="0.25"/>
    <row r="1426" s="233" customFormat="1" ht="15" customHeight="1" x14ac:dyDescent="0.25"/>
    <row r="1427" s="233" customFormat="1" ht="15" customHeight="1" x14ac:dyDescent="0.25"/>
    <row r="1428" s="233" customFormat="1" ht="15" customHeight="1" x14ac:dyDescent="0.25"/>
    <row r="1429" s="233" customFormat="1" ht="15" customHeight="1" x14ac:dyDescent="0.25"/>
    <row r="1430" s="233" customFormat="1" ht="15" customHeight="1" x14ac:dyDescent="0.25"/>
    <row r="1431" s="233" customFormat="1" ht="15" customHeight="1" x14ac:dyDescent="0.25"/>
    <row r="1432" s="233" customFormat="1" ht="15" customHeight="1" x14ac:dyDescent="0.25"/>
    <row r="1433" s="233" customFormat="1" ht="15" customHeight="1" x14ac:dyDescent="0.25"/>
    <row r="1434" s="233" customFormat="1" ht="15" customHeight="1" x14ac:dyDescent="0.25"/>
    <row r="1435" s="233" customFormat="1" ht="15" customHeight="1" x14ac:dyDescent="0.25"/>
    <row r="1436" s="233" customFormat="1" ht="15" customHeight="1" x14ac:dyDescent="0.25"/>
    <row r="1437" s="233" customFormat="1" ht="15" customHeight="1" x14ac:dyDescent="0.25"/>
    <row r="1438" s="233" customFormat="1" ht="15" customHeight="1" x14ac:dyDescent="0.25"/>
    <row r="1439" s="233" customFormat="1" ht="15" customHeight="1" x14ac:dyDescent="0.25"/>
    <row r="1440" s="233" customFormat="1" ht="15" customHeight="1" x14ac:dyDescent="0.25"/>
    <row r="1441" s="233" customFormat="1" ht="15" customHeight="1" x14ac:dyDescent="0.25"/>
    <row r="1442" s="233" customFormat="1" ht="15" customHeight="1" x14ac:dyDescent="0.25"/>
    <row r="1443" s="233" customFormat="1" ht="15" customHeight="1" x14ac:dyDescent="0.25"/>
    <row r="1444" s="233" customFormat="1" ht="15" customHeight="1" x14ac:dyDescent="0.25"/>
    <row r="1445" s="233" customFormat="1" ht="15" customHeight="1" x14ac:dyDescent="0.25"/>
    <row r="1446" s="233" customFormat="1" ht="15" customHeight="1" x14ac:dyDescent="0.25"/>
    <row r="1447" s="233" customFormat="1" ht="15" customHeight="1" x14ac:dyDescent="0.25"/>
    <row r="1448" s="233" customFormat="1" ht="15" customHeight="1" x14ac:dyDescent="0.25"/>
    <row r="1449" s="233" customFormat="1" ht="15" customHeight="1" x14ac:dyDescent="0.25"/>
    <row r="1450" s="233" customFormat="1" ht="15" customHeight="1" x14ac:dyDescent="0.25"/>
    <row r="1451" s="233" customFormat="1" ht="15" customHeight="1" x14ac:dyDescent="0.25"/>
    <row r="1452" s="233" customFormat="1" ht="15" customHeight="1" x14ac:dyDescent="0.25"/>
    <row r="1453" s="233" customFormat="1" ht="15" customHeight="1" x14ac:dyDescent="0.25"/>
    <row r="1454" s="233" customFormat="1" ht="15" customHeight="1" x14ac:dyDescent="0.25"/>
    <row r="1455" s="233" customFormat="1" ht="15" customHeight="1" x14ac:dyDescent="0.25"/>
    <row r="1456" s="233" customFormat="1" ht="15" customHeight="1" x14ac:dyDescent="0.25"/>
    <row r="1457" s="233" customFormat="1" ht="15" customHeight="1" x14ac:dyDescent="0.25"/>
    <row r="1458" s="233" customFormat="1" ht="15" customHeight="1" x14ac:dyDescent="0.25"/>
    <row r="1459" s="233" customFormat="1" ht="15" customHeight="1" x14ac:dyDescent="0.25"/>
    <row r="1460" s="233" customFormat="1" ht="15" customHeight="1" x14ac:dyDescent="0.25"/>
    <row r="1461" s="233" customFormat="1" ht="15" customHeight="1" x14ac:dyDescent="0.25"/>
    <row r="1462" s="233" customFormat="1" ht="15" customHeight="1" x14ac:dyDescent="0.25"/>
    <row r="1463" s="233" customFormat="1" ht="15" customHeight="1" x14ac:dyDescent="0.25"/>
    <row r="1464" s="233" customFormat="1" ht="15" customHeight="1" x14ac:dyDescent="0.25"/>
    <row r="1465" s="233" customFormat="1" ht="15" customHeight="1" x14ac:dyDescent="0.25"/>
    <row r="1466" s="233" customFormat="1" ht="15" customHeight="1" x14ac:dyDescent="0.25"/>
    <row r="1467" s="233" customFormat="1" ht="15" customHeight="1" x14ac:dyDescent="0.25"/>
    <row r="1468" s="233" customFormat="1" ht="15" customHeight="1" x14ac:dyDescent="0.25"/>
    <row r="1469" s="233" customFormat="1" ht="15" customHeight="1" x14ac:dyDescent="0.25"/>
    <row r="1470" s="233" customFormat="1" ht="15" customHeight="1" x14ac:dyDescent="0.25"/>
    <row r="1471" s="233" customFormat="1" ht="15" customHeight="1" x14ac:dyDescent="0.25"/>
    <row r="1472" s="233" customFormat="1" ht="15" customHeight="1" x14ac:dyDescent="0.25"/>
    <row r="1473" s="233" customFormat="1" ht="15" customHeight="1" x14ac:dyDescent="0.25"/>
    <row r="1474" s="233" customFormat="1" ht="15" customHeight="1" x14ac:dyDescent="0.25"/>
    <row r="1475" s="233" customFormat="1" ht="15" customHeight="1" x14ac:dyDescent="0.25"/>
    <row r="1476" s="233" customFormat="1" ht="15" customHeight="1" x14ac:dyDescent="0.25"/>
    <row r="1477" s="233" customFormat="1" ht="15" customHeight="1" x14ac:dyDescent="0.25"/>
    <row r="1478" s="233" customFormat="1" ht="15" customHeight="1" x14ac:dyDescent="0.25"/>
    <row r="1479" s="233" customFormat="1" ht="15" customHeight="1" x14ac:dyDescent="0.25"/>
    <row r="1480" s="233" customFormat="1" ht="15" customHeight="1" x14ac:dyDescent="0.25"/>
    <row r="1481" s="233" customFormat="1" ht="15" customHeight="1" x14ac:dyDescent="0.25"/>
    <row r="1482" s="233" customFormat="1" ht="15" customHeight="1" x14ac:dyDescent="0.25"/>
    <row r="1483" s="233" customFormat="1" ht="15" customHeight="1" x14ac:dyDescent="0.25"/>
    <row r="1484" s="233" customFormat="1" ht="15" customHeight="1" x14ac:dyDescent="0.25"/>
    <row r="1485" s="233" customFormat="1" ht="15" customHeight="1" x14ac:dyDescent="0.25"/>
    <row r="1486" s="233" customFormat="1" ht="15" customHeight="1" x14ac:dyDescent="0.25"/>
    <row r="1487" s="233" customFormat="1" ht="15" customHeight="1" x14ac:dyDescent="0.25"/>
    <row r="1488" s="233" customFormat="1" ht="15" customHeight="1" x14ac:dyDescent="0.25"/>
    <row r="1489" s="233" customFormat="1" ht="15" customHeight="1" x14ac:dyDescent="0.25"/>
    <row r="1490" s="233" customFormat="1" ht="15" customHeight="1" x14ac:dyDescent="0.25"/>
    <row r="1491" s="233" customFormat="1" ht="15" customHeight="1" x14ac:dyDescent="0.25"/>
    <row r="1492" s="233" customFormat="1" ht="15" customHeight="1" x14ac:dyDescent="0.25"/>
    <row r="1493" s="233" customFormat="1" ht="15" customHeight="1" x14ac:dyDescent="0.25"/>
    <row r="1494" s="233" customFormat="1" ht="15" customHeight="1" x14ac:dyDescent="0.25"/>
    <row r="1495" s="233" customFormat="1" ht="15" customHeight="1" x14ac:dyDescent="0.25"/>
    <row r="1496" s="233" customFormat="1" ht="15" customHeight="1" x14ac:dyDescent="0.25"/>
    <row r="1497" s="233" customFormat="1" ht="15" customHeight="1" x14ac:dyDescent="0.25"/>
    <row r="1498" s="233" customFormat="1" ht="15" customHeight="1" x14ac:dyDescent="0.25"/>
    <row r="1499" s="233" customFormat="1" ht="15" customHeight="1" x14ac:dyDescent="0.25"/>
    <row r="1500" s="233" customFormat="1" ht="15" customHeight="1" x14ac:dyDescent="0.25"/>
    <row r="1501" s="233" customFormat="1" ht="15" customHeight="1" x14ac:dyDescent="0.25"/>
    <row r="1502" s="233" customFormat="1" ht="15" customHeight="1" x14ac:dyDescent="0.25"/>
    <row r="1503" s="233" customFormat="1" ht="15" customHeight="1" x14ac:dyDescent="0.25"/>
    <row r="1504" s="233" customFormat="1" ht="15" customHeight="1" x14ac:dyDescent="0.25"/>
    <row r="1505" s="233" customFormat="1" ht="15" customHeight="1" x14ac:dyDescent="0.25"/>
    <row r="1506" s="233" customFormat="1" ht="15" customHeight="1" x14ac:dyDescent="0.25"/>
    <row r="1507" s="233" customFormat="1" ht="15" customHeight="1" x14ac:dyDescent="0.25"/>
    <row r="1508" s="233" customFormat="1" ht="15" customHeight="1" x14ac:dyDescent="0.25"/>
    <row r="1509" s="233" customFormat="1" ht="15" customHeight="1" x14ac:dyDescent="0.25"/>
    <row r="1510" s="233" customFormat="1" ht="15" customHeight="1" x14ac:dyDescent="0.25"/>
    <row r="1511" s="233" customFormat="1" ht="15" customHeight="1" x14ac:dyDescent="0.25"/>
    <row r="1512" s="233" customFormat="1" ht="15" customHeight="1" x14ac:dyDescent="0.25"/>
    <row r="1513" s="233" customFormat="1" ht="15" customHeight="1" x14ac:dyDescent="0.25"/>
    <row r="1514" s="233" customFormat="1" ht="15" customHeight="1" x14ac:dyDescent="0.25"/>
    <row r="1515" s="233" customFormat="1" ht="15" customHeight="1" x14ac:dyDescent="0.25"/>
    <row r="1516" s="233" customFormat="1" ht="15" customHeight="1" x14ac:dyDescent="0.25"/>
    <row r="1517" s="233" customFormat="1" ht="15" customHeight="1" x14ac:dyDescent="0.25"/>
    <row r="1518" s="233" customFormat="1" ht="15" customHeight="1" x14ac:dyDescent="0.25"/>
    <row r="1519" s="233" customFormat="1" ht="15" customHeight="1" x14ac:dyDescent="0.25"/>
    <row r="1520" s="233" customFormat="1" ht="15" customHeight="1" x14ac:dyDescent="0.25"/>
    <row r="1521" s="233" customFormat="1" ht="15" customHeight="1" x14ac:dyDescent="0.25"/>
    <row r="1522" s="233" customFormat="1" ht="15" customHeight="1" x14ac:dyDescent="0.25"/>
    <row r="1523" s="233" customFormat="1" ht="15" customHeight="1" x14ac:dyDescent="0.25"/>
    <row r="1524" s="233" customFormat="1" ht="15" customHeight="1" x14ac:dyDescent="0.25"/>
    <row r="1525" s="233" customFormat="1" ht="15" customHeight="1" x14ac:dyDescent="0.25"/>
    <row r="1526" s="233" customFormat="1" ht="15" customHeight="1" x14ac:dyDescent="0.25"/>
    <row r="1527" s="233" customFormat="1" ht="15" customHeight="1" x14ac:dyDescent="0.25"/>
    <row r="1528" s="233" customFormat="1" ht="15" customHeight="1" x14ac:dyDescent="0.25"/>
    <row r="1529" s="233" customFormat="1" ht="15" customHeight="1" x14ac:dyDescent="0.25"/>
    <row r="1530" s="233" customFormat="1" ht="15" customHeight="1" x14ac:dyDescent="0.25"/>
    <row r="1531" s="233" customFormat="1" ht="15" customHeight="1" x14ac:dyDescent="0.25"/>
    <row r="1532" s="233" customFormat="1" ht="15" customHeight="1" x14ac:dyDescent="0.25"/>
    <row r="1533" s="233" customFormat="1" ht="15" customHeight="1" x14ac:dyDescent="0.25"/>
    <row r="1534" s="233" customFormat="1" ht="15" customHeight="1" x14ac:dyDescent="0.25"/>
    <row r="1535" s="233" customFormat="1" ht="15" customHeight="1" x14ac:dyDescent="0.25"/>
    <row r="1536" s="233" customFormat="1" ht="15" customHeight="1" x14ac:dyDescent="0.25"/>
    <row r="1537" s="233" customFormat="1" ht="15" customHeight="1" x14ac:dyDescent="0.25"/>
    <row r="1538" s="233" customFormat="1" ht="15" customHeight="1" x14ac:dyDescent="0.25"/>
    <row r="1539" s="233" customFormat="1" ht="15" customHeight="1" x14ac:dyDescent="0.25"/>
    <row r="1540" s="233" customFormat="1" ht="15" customHeight="1" x14ac:dyDescent="0.25"/>
    <row r="1541" s="233" customFormat="1" ht="15" customHeight="1" x14ac:dyDescent="0.25"/>
    <row r="1542" s="233" customFormat="1" ht="15" customHeight="1" x14ac:dyDescent="0.25"/>
    <row r="1543" s="233" customFormat="1" ht="15" customHeight="1" x14ac:dyDescent="0.25"/>
    <row r="1544" s="233" customFormat="1" ht="15" customHeight="1" x14ac:dyDescent="0.25"/>
    <row r="1545" s="233" customFormat="1" ht="15" customHeight="1" x14ac:dyDescent="0.25"/>
    <row r="1546" s="233" customFormat="1" ht="15" customHeight="1" x14ac:dyDescent="0.25"/>
    <row r="1547" s="233" customFormat="1" ht="15" customHeight="1" x14ac:dyDescent="0.25"/>
    <row r="1548" s="233" customFormat="1" ht="15" customHeight="1" x14ac:dyDescent="0.25"/>
    <row r="1549" s="233" customFormat="1" ht="15" customHeight="1" x14ac:dyDescent="0.25"/>
    <row r="1550" s="233" customFormat="1" ht="15" customHeight="1" x14ac:dyDescent="0.25"/>
    <row r="1551" s="233" customFormat="1" ht="15" customHeight="1" x14ac:dyDescent="0.25"/>
    <row r="1552" s="233" customFormat="1" ht="15" customHeight="1" x14ac:dyDescent="0.25"/>
    <row r="1553" s="233" customFormat="1" ht="15" customHeight="1" x14ac:dyDescent="0.25"/>
    <row r="1554" s="233" customFormat="1" ht="15" customHeight="1" x14ac:dyDescent="0.25"/>
    <row r="1555" s="233" customFormat="1" ht="15" customHeight="1" x14ac:dyDescent="0.25"/>
    <row r="1556" s="233" customFormat="1" ht="15" customHeight="1" x14ac:dyDescent="0.25"/>
    <row r="1557" s="233" customFormat="1" ht="15" customHeight="1" x14ac:dyDescent="0.25"/>
    <row r="1558" s="233" customFormat="1" ht="15" customHeight="1" x14ac:dyDescent="0.25"/>
    <row r="1559" s="233" customFormat="1" ht="15" customHeight="1" x14ac:dyDescent="0.25"/>
    <row r="1560" s="233" customFormat="1" ht="15" customHeight="1" x14ac:dyDescent="0.25"/>
    <row r="1561" s="233" customFormat="1" ht="15" customHeight="1" x14ac:dyDescent="0.25"/>
    <row r="1562" s="233" customFormat="1" ht="15" customHeight="1" x14ac:dyDescent="0.25"/>
    <row r="1563" s="233" customFormat="1" ht="15" customHeight="1" x14ac:dyDescent="0.25"/>
    <row r="1564" s="233" customFormat="1" ht="15" customHeight="1" x14ac:dyDescent="0.25"/>
    <row r="1565" s="233" customFormat="1" ht="15" customHeight="1" x14ac:dyDescent="0.25"/>
    <row r="1566" s="233" customFormat="1" ht="15" customHeight="1" x14ac:dyDescent="0.25"/>
    <row r="1567" s="233" customFormat="1" ht="15" customHeight="1" x14ac:dyDescent="0.25"/>
    <row r="1568" s="233" customFormat="1" ht="15" customHeight="1" x14ac:dyDescent="0.25"/>
    <row r="1569" s="233" customFormat="1" ht="15" customHeight="1" x14ac:dyDescent="0.25"/>
    <row r="1570" s="233" customFormat="1" ht="15" customHeight="1" x14ac:dyDescent="0.25"/>
    <row r="1571" s="233" customFormat="1" ht="15" customHeight="1" x14ac:dyDescent="0.25"/>
    <row r="1572" s="233" customFormat="1" ht="15" customHeight="1" x14ac:dyDescent="0.25"/>
    <row r="1573" s="233" customFormat="1" ht="15" customHeight="1" x14ac:dyDescent="0.25"/>
    <row r="1574" s="233" customFormat="1" ht="15" customHeight="1" x14ac:dyDescent="0.25"/>
    <row r="1575" s="233" customFormat="1" ht="15" customHeight="1" x14ac:dyDescent="0.25"/>
    <row r="1576" s="233" customFormat="1" ht="15" customHeight="1" x14ac:dyDescent="0.25"/>
    <row r="1577" s="233" customFormat="1" ht="15" customHeight="1" x14ac:dyDescent="0.25"/>
    <row r="1578" s="233" customFormat="1" ht="15" customHeight="1" x14ac:dyDescent="0.25"/>
    <row r="1579" s="233" customFormat="1" ht="15" customHeight="1" x14ac:dyDescent="0.25"/>
    <row r="1580" s="233" customFormat="1" ht="15" customHeight="1" x14ac:dyDescent="0.25"/>
    <row r="1581" s="233" customFormat="1" ht="15" customHeight="1" x14ac:dyDescent="0.25"/>
    <row r="1582" s="233" customFormat="1" ht="15" customHeight="1" x14ac:dyDescent="0.25"/>
    <row r="1583" s="233" customFormat="1" ht="15" customHeight="1" x14ac:dyDescent="0.25"/>
    <row r="1584" s="233" customFormat="1" ht="15" customHeight="1" x14ac:dyDescent="0.25"/>
    <row r="1585" s="233" customFormat="1" ht="15" customHeight="1" x14ac:dyDescent="0.25"/>
    <row r="1586" s="233" customFormat="1" ht="15" customHeight="1" x14ac:dyDescent="0.25"/>
    <row r="1587" s="233" customFormat="1" ht="15" customHeight="1" x14ac:dyDescent="0.25"/>
    <row r="1588" s="233" customFormat="1" ht="15" customHeight="1" x14ac:dyDescent="0.25"/>
    <row r="1589" s="233" customFormat="1" ht="15" customHeight="1" x14ac:dyDescent="0.25"/>
    <row r="1590" s="233" customFormat="1" ht="15" customHeight="1" x14ac:dyDescent="0.25"/>
    <row r="1591" s="233" customFormat="1" ht="15" customHeight="1" x14ac:dyDescent="0.25"/>
    <row r="1592" s="233" customFormat="1" ht="15" customHeight="1" x14ac:dyDescent="0.25"/>
    <row r="1593" s="233" customFormat="1" ht="15" customHeight="1" x14ac:dyDescent="0.25"/>
    <row r="1594" s="233" customFormat="1" ht="15" customHeight="1" x14ac:dyDescent="0.25"/>
    <row r="1595" s="233" customFormat="1" ht="15" customHeight="1" x14ac:dyDescent="0.25"/>
    <row r="1596" s="233" customFormat="1" ht="15" customHeight="1" x14ac:dyDescent="0.25"/>
    <row r="1597" s="233" customFormat="1" ht="15" customHeight="1" x14ac:dyDescent="0.25"/>
    <row r="1598" s="233" customFormat="1" ht="15" customHeight="1" x14ac:dyDescent="0.25"/>
    <row r="1599" s="233" customFormat="1" ht="15" customHeight="1" x14ac:dyDescent="0.25"/>
    <row r="1600" s="233" customFormat="1" ht="15" customHeight="1" x14ac:dyDescent="0.25"/>
    <row r="1601" s="233" customFormat="1" ht="15" customHeight="1" x14ac:dyDescent="0.25"/>
    <row r="1602" s="233" customFormat="1" ht="15" customHeight="1" x14ac:dyDescent="0.25"/>
    <row r="1603" s="233" customFormat="1" ht="15" customHeight="1" x14ac:dyDescent="0.25"/>
    <row r="1604" s="233" customFormat="1" ht="15" customHeight="1" x14ac:dyDescent="0.25"/>
    <row r="1605" s="233" customFormat="1" ht="15" customHeight="1" x14ac:dyDescent="0.25"/>
    <row r="1606" s="233" customFormat="1" ht="15" customHeight="1" x14ac:dyDescent="0.25"/>
    <row r="1607" s="233" customFormat="1" ht="15" customHeight="1" x14ac:dyDescent="0.25"/>
    <row r="1608" s="233" customFormat="1" ht="15" customHeight="1" x14ac:dyDescent="0.25"/>
    <row r="1609" s="233" customFormat="1" ht="15" customHeight="1" x14ac:dyDescent="0.25"/>
    <row r="1610" s="233" customFormat="1" ht="15" customHeight="1" x14ac:dyDescent="0.25"/>
    <row r="1611" s="233" customFormat="1" ht="15" customHeight="1" x14ac:dyDescent="0.25"/>
    <row r="1612" s="233" customFormat="1" ht="15" customHeight="1" x14ac:dyDescent="0.25"/>
    <row r="1613" s="233" customFormat="1" ht="15" customHeight="1" x14ac:dyDescent="0.25"/>
    <row r="1614" s="233" customFormat="1" ht="15" customHeight="1" x14ac:dyDescent="0.25"/>
    <row r="1615" s="233" customFormat="1" ht="15" customHeight="1" x14ac:dyDescent="0.25"/>
    <row r="1616" s="233" customFormat="1" ht="15" customHeight="1" x14ac:dyDescent="0.25"/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86A2-60EF-41F9-9E15-1943BFCA96B3}">
  <dimension ref="A1:D16"/>
  <sheetViews>
    <sheetView workbookViewId="0">
      <selection activeCell="A23" sqref="A23"/>
    </sheetView>
  </sheetViews>
  <sheetFormatPr defaultRowHeight="15" x14ac:dyDescent="0.25"/>
  <cols>
    <col min="1" max="1" width="32.140625" customWidth="1"/>
    <col min="2" max="3" width="7.7109375" bestFit="1" customWidth="1"/>
    <col min="4" max="4" width="8.7109375" customWidth="1"/>
  </cols>
  <sheetData>
    <row r="1" spans="1:4" ht="8.25" customHeight="1" x14ac:dyDescent="0.3">
      <c r="A1" s="90"/>
      <c r="B1" s="90"/>
      <c r="C1" s="90"/>
      <c r="D1" s="90"/>
    </row>
    <row r="2" spans="1:4" ht="16.5" x14ac:dyDescent="0.3">
      <c r="A2" s="222" t="s">
        <v>214</v>
      </c>
      <c r="B2" s="90"/>
      <c r="C2" s="90"/>
      <c r="D2" s="90"/>
    </row>
    <row r="3" spans="1:4" ht="30.75" customHeight="1" thickBot="1" x14ac:dyDescent="0.35">
      <c r="A3" s="395"/>
      <c r="B3" s="396">
        <v>44713</v>
      </c>
      <c r="C3" s="396">
        <v>45078</v>
      </c>
      <c r="D3" s="397" t="s">
        <v>148</v>
      </c>
    </row>
    <row r="4" spans="1:4" ht="16.5" customHeight="1" x14ac:dyDescent="0.25">
      <c r="A4" s="255"/>
      <c r="B4" s="424" t="s">
        <v>39</v>
      </c>
      <c r="C4" s="424"/>
      <c r="D4" s="256"/>
    </row>
    <row r="5" spans="1:4" ht="16.5" customHeight="1" x14ac:dyDescent="0.25">
      <c r="A5" s="255" t="s">
        <v>151</v>
      </c>
      <c r="B5" s="257">
        <f>B6+B11</f>
        <v>656.14499999999987</v>
      </c>
      <c r="C5" s="257">
        <f t="shared" ref="C5" si="0">C6+C11</f>
        <v>714.78</v>
      </c>
      <c r="D5" s="258">
        <f>(C5/B5-1)*100</f>
        <v>8.9362869487689558</v>
      </c>
    </row>
    <row r="6" spans="1:4" ht="16.5" customHeight="1" x14ac:dyDescent="0.25">
      <c r="A6" s="259" t="s">
        <v>160</v>
      </c>
      <c r="B6" s="260">
        <f>SUM(B7:B10)</f>
        <v>617.8649999999999</v>
      </c>
      <c r="C6" s="260">
        <f t="shared" ref="C6" si="1">SUM(C7:C10)</f>
        <v>667.99</v>
      </c>
      <c r="D6" s="258">
        <f>(C6/B6-1)*100</f>
        <v>8.1126135968213386</v>
      </c>
    </row>
    <row r="7" spans="1:4" ht="30" customHeight="1" x14ac:dyDescent="0.25">
      <c r="A7" s="261" t="s">
        <v>161</v>
      </c>
      <c r="B7" s="262">
        <v>123.64400000000001</v>
      </c>
      <c r="C7" s="262">
        <v>124.65300000000001</v>
      </c>
      <c r="D7" s="244">
        <f>(C7/B7-1)*100</f>
        <v>0.81605253793148869</v>
      </c>
    </row>
    <row r="8" spans="1:4" ht="16.5" customHeight="1" x14ac:dyDescent="0.3">
      <c r="A8" s="263" t="s">
        <v>162</v>
      </c>
      <c r="B8" s="262">
        <v>454.291</v>
      </c>
      <c r="C8" s="262">
        <v>495.37599999999998</v>
      </c>
      <c r="D8" s="244">
        <f>(C8/B8-1)*100</f>
        <v>9.0437626983585382</v>
      </c>
    </row>
    <row r="9" spans="1:4" ht="16.5" x14ac:dyDescent="0.3">
      <c r="A9" s="264" t="s">
        <v>163</v>
      </c>
      <c r="B9" s="265">
        <v>39.487000000000002</v>
      </c>
      <c r="C9" s="265">
        <v>47.469000000000001</v>
      </c>
      <c r="D9" s="244">
        <f>(C9/B9-1)*100</f>
        <v>20.214247727100055</v>
      </c>
    </row>
    <row r="10" spans="1:4" ht="16.5" x14ac:dyDescent="0.3">
      <c r="A10" s="264" t="s">
        <v>164</v>
      </c>
      <c r="B10" s="266">
        <v>0.443</v>
      </c>
      <c r="C10" s="266">
        <v>0.49199999999999999</v>
      </c>
      <c r="D10" s="244">
        <f t="shared" ref="D10:D13" si="2">(C10/B10-1)*100</f>
        <v>11.060948081264099</v>
      </c>
    </row>
    <row r="11" spans="1:4" x14ac:dyDescent="0.25">
      <c r="A11" s="259" t="s">
        <v>165</v>
      </c>
      <c r="B11" s="260">
        <f t="shared" ref="B11:C11" si="3">SUM(B12:B15)</f>
        <v>38.279999999999994</v>
      </c>
      <c r="C11" s="260">
        <f t="shared" si="3"/>
        <v>46.79</v>
      </c>
      <c r="D11" s="258">
        <f t="shared" si="2"/>
        <v>22.230929989550695</v>
      </c>
    </row>
    <row r="12" spans="1:4" ht="16.5" x14ac:dyDescent="0.3">
      <c r="A12" s="264" t="s">
        <v>166</v>
      </c>
      <c r="B12" s="267">
        <v>21.244</v>
      </c>
      <c r="C12" s="267">
        <v>24.361000000000001</v>
      </c>
      <c r="D12" s="244">
        <f t="shared" si="2"/>
        <v>14.672378083223503</v>
      </c>
    </row>
    <row r="13" spans="1:4" ht="16.5" x14ac:dyDescent="0.3">
      <c r="A13" s="264" t="s">
        <v>167</v>
      </c>
      <c r="B13" s="267">
        <v>13.311999999999999</v>
      </c>
      <c r="C13" s="267">
        <v>16.742999999999999</v>
      </c>
      <c r="D13" s="244">
        <f t="shared" si="2"/>
        <v>25.77373798076923</v>
      </c>
    </row>
    <row r="14" spans="1:4" ht="16.5" x14ac:dyDescent="0.3">
      <c r="A14" s="264" t="s">
        <v>168</v>
      </c>
      <c r="B14" s="267">
        <v>3.3119999999999998</v>
      </c>
      <c r="C14" s="267">
        <v>5.101</v>
      </c>
      <c r="D14" s="244">
        <f>(C14/B14-1)*100</f>
        <v>54.015700483091791</v>
      </c>
    </row>
    <row r="15" spans="1:4" ht="17.25" thickBot="1" x14ac:dyDescent="0.35">
      <c r="A15" s="268" t="s">
        <v>169</v>
      </c>
      <c r="B15" s="269">
        <v>0.41199999999999998</v>
      </c>
      <c r="C15" s="269">
        <v>0.58499999999999996</v>
      </c>
      <c r="D15" s="270">
        <f>(C15/B15-1)*100</f>
        <v>41.990291262135912</v>
      </c>
    </row>
    <row r="16" spans="1:4" x14ac:dyDescent="0.25">
      <c r="A16" s="63" t="s">
        <v>159</v>
      </c>
    </row>
  </sheetData>
  <mergeCells count="1">
    <mergeCell ref="B4:C4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4FA65-A664-4BB1-BF9C-3FD532123D84}">
  <dimension ref="A1:D15"/>
  <sheetViews>
    <sheetView workbookViewId="0">
      <selection activeCell="G7" sqref="G7"/>
    </sheetView>
  </sheetViews>
  <sheetFormatPr defaultRowHeight="15" x14ac:dyDescent="0.25"/>
  <cols>
    <col min="1" max="1" width="32.140625" customWidth="1"/>
    <col min="2" max="3" width="7.7109375" bestFit="1" customWidth="1"/>
    <col min="4" max="4" width="8.85546875" customWidth="1"/>
  </cols>
  <sheetData>
    <row r="1" spans="1:4" ht="15.75" thickBot="1" x14ac:dyDescent="0.3">
      <c r="A1" s="404" t="s">
        <v>215</v>
      </c>
    </row>
    <row r="2" spans="1:4" ht="30.75" thickBot="1" x14ac:dyDescent="0.35">
      <c r="A2" s="401"/>
      <c r="B2" s="402">
        <v>45078</v>
      </c>
      <c r="C2" s="402">
        <v>45444</v>
      </c>
      <c r="D2" s="403" t="s">
        <v>38</v>
      </c>
    </row>
    <row r="3" spans="1:4" ht="16.5" x14ac:dyDescent="0.3">
      <c r="A3" s="271"/>
      <c r="B3" s="424" t="s">
        <v>39</v>
      </c>
      <c r="C3" s="424"/>
      <c r="D3" s="271"/>
    </row>
    <row r="4" spans="1:4" ht="16.5" customHeight="1" x14ac:dyDescent="0.3">
      <c r="A4" s="272" t="s">
        <v>170</v>
      </c>
      <c r="B4" s="273">
        <v>307.78899999999999</v>
      </c>
      <c r="C4" s="273">
        <v>339.48299999999995</v>
      </c>
      <c r="D4" s="274">
        <f>(C4/B4-1)*100</f>
        <v>10.297314069053787</v>
      </c>
    </row>
    <row r="5" spans="1:4" ht="16.5" x14ac:dyDescent="0.3">
      <c r="A5" s="275" t="s">
        <v>171</v>
      </c>
      <c r="B5" s="273">
        <v>4.6900000000000004</v>
      </c>
      <c r="C5" s="273">
        <v>4.7</v>
      </c>
      <c r="D5" s="274">
        <f t="shared" ref="D5:D9" si="0">(C5/B5-1)*100</f>
        <v>0.2132196162046851</v>
      </c>
    </row>
    <row r="6" spans="1:4" ht="30" customHeight="1" x14ac:dyDescent="0.3">
      <c r="A6" s="272" t="s">
        <v>172</v>
      </c>
      <c r="B6" s="276">
        <v>60.241</v>
      </c>
      <c r="C6" s="276">
        <v>64.673999999999992</v>
      </c>
      <c r="D6" s="274">
        <f t="shared" si="0"/>
        <v>7.3587755847346337</v>
      </c>
    </row>
    <row r="7" spans="1:4" ht="16.5" x14ac:dyDescent="0.3">
      <c r="A7" s="275" t="s">
        <v>173</v>
      </c>
      <c r="B7" s="273">
        <v>7.0090000000000003</v>
      </c>
      <c r="C7" s="273">
        <v>8</v>
      </c>
      <c r="D7" s="274">
        <f t="shared" si="0"/>
        <v>14.138964188899973</v>
      </c>
    </row>
    <row r="8" spans="1:4" ht="16.5" x14ac:dyDescent="0.3">
      <c r="A8" s="275" t="s">
        <v>174</v>
      </c>
      <c r="B8" s="273">
        <v>4.3540000000000001</v>
      </c>
      <c r="C8" s="273">
        <v>4.9660000000000002</v>
      </c>
      <c r="D8" s="274">
        <f t="shared" si="0"/>
        <v>14.056040422599914</v>
      </c>
    </row>
    <row r="9" spans="1:4" ht="16.5" x14ac:dyDescent="0.3">
      <c r="A9" s="275" t="s">
        <v>175</v>
      </c>
      <c r="B9" s="273">
        <v>70.208000000000027</v>
      </c>
      <c r="C9" s="273">
        <v>73.553000000000054</v>
      </c>
      <c r="D9" s="274">
        <f t="shared" si="0"/>
        <v>4.7644143117593796</v>
      </c>
    </row>
    <row r="10" spans="1:4" ht="16.5" x14ac:dyDescent="0.3">
      <c r="A10" s="275" t="s">
        <v>176</v>
      </c>
      <c r="B10" s="273"/>
      <c r="C10" s="273"/>
      <c r="D10" s="274"/>
    </row>
    <row r="11" spans="1:4" ht="16.5" customHeight="1" x14ac:dyDescent="0.25">
      <c r="A11" s="277" t="s">
        <v>177</v>
      </c>
      <c r="B11" s="425">
        <v>28.888000000000002</v>
      </c>
      <c r="C11" s="425">
        <v>28.039000000000001</v>
      </c>
      <c r="D11" s="426">
        <f>(C11:C12/B11-1)*100</f>
        <v>-2.9389365826640867</v>
      </c>
    </row>
    <row r="12" spans="1:4" ht="16.5" customHeight="1" x14ac:dyDescent="0.25">
      <c r="A12" s="277" t="s">
        <v>178</v>
      </c>
      <c r="B12" s="425"/>
      <c r="C12" s="425"/>
      <c r="D12" s="426"/>
    </row>
    <row r="13" spans="1:4" ht="17.25" thickBot="1" x14ac:dyDescent="0.35">
      <c r="A13" s="278" t="s">
        <v>179</v>
      </c>
      <c r="B13" s="279">
        <v>6.6059999999999999</v>
      </c>
      <c r="C13" s="279">
        <v>5.3230000000000004</v>
      </c>
      <c r="D13" s="280">
        <f>(C13/B13-1)*100</f>
        <v>-19.421737814108376</v>
      </c>
    </row>
    <row r="14" spans="1:4" ht="16.5" customHeight="1" thickBot="1" x14ac:dyDescent="0.3">
      <c r="A14" s="281" t="s">
        <v>162</v>
      </c>
      <c r="B14" s="282">
        <f t="shared" ref="B14:C14" si="1">SUM(B4:B9)</f>
        <v>454.291</v>
      </c>
      <c r="C14" s="282">
        <f t="shared" si="1"/>
        <v>495.37599999999998</v>
      </c>
      <c r="D14" s="283">
        <f>(C14/B14-1)*100</f>
        <v>9.0437626983585382</v>
      </c>
    </row>
    <row r="15" spans="1:4" x14ac:dyDescent="0.25">
      <c r="A15" s="63" t="s">
        <v>159</v>
      </c>
    </row>
  </sheetData>
  <mergeCells count="4">
    <mergeCell ref="B3:C3"/>
    <mergeCell ref="B11:B12"/>
    <mergeCell ref="C11:C12"/>
    <mergeCell ref="D11:D12"/>
  </mergeCells>
  <pageMargins left="0.7" right="0.7" top="0.75" bottom="0.75" header="0.3" footer="0.3"/>
  <pageSetup orientation="portrait" r:id="rId1"/>
  <ignoredErrors>
    <ignoredError sqref="D11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D8BD2-B384-4536-B803-2FA153F0D394}">
  <dimension ref="A1:D12"/>
  <sheetViews>
    <sheetView workbookViewId="0">
      <selection activeCell="A2" sqref="A2"/>
    </sheetView>
  </sheetViews>
  <sheetFormatPr defaultRowHeight="15" x14ac:dyDescent="0.25"/>
  <cols>
    <col min="1" max="1" width="32.140625" customWidth="1"/>
    <col min="2" max="3" width="7.7109375" bestFit="1" customWidth="1"/>
    <col min="4" max="4" width="8.85546875" customWidth="1"/>
  </cols>
  <sheetData>
    <row r="1" spans="1:4" ht="16.5" x14ac:dyDescent="0.3">
      <c r="A1" s="222" t="s">
        <v>219</v>
      </c>
      <c r="B1" s="90"/>
      <c r="C1" s="90"/>
      <c r="D1" s="90"/>
    </row>
    <row r="2" spans="1:4" ht="32.25" customHeight="1" thickBot="1" x14ac:dyDescent="0.35">
      <c r="A2" s="395"/>
      <c r="B2" s="396">
        <v>45078</v>
      </c>
      <c r="C2" s="396">
        <v>45444</v>
      </c>
      <c r="D2" s="397" t="s">
        <v>148</v>
      </c>
    </row>
    <row r="3" spans="1:4" ht="16.5" x14ac:dyDescent="0.25">
      <c r="A3" s="255"/>
      <c r="B3" s="424" t="s">
        <v>39</v>
      </c>
      <c r="C3" s="424"/>
      <c r="D3" s="256"/>
    </row>
    <row r="4" spans="1:4" x14ac:dyDescent="0.25">
      <c r="A4" s="236" t="s">
        <v>152</v>
      </c>
      <c r="B4" s="284">
        <f t="shared" ref="B4:C4" si="0">SUM(B5:B11)</f>
        <v>493.05900000000003</v>
      </c>
      <c r="C4" s="284">
        <f t="shared" si="0"/>
        <v>516.83699999999999</v>
      </c>
      <c r="D4" s="285">
        <f>(C4/B4-1)*100</f>
        <v>4.8225465917871801</v>
      </c>
    </row>
    <row r="5" spans="1:4" ht="16.5" x14ac:dyDescent="0.3">
      <c r="A5" s="286" t="s">
        <v>180</v>
      </c>
      <c r="B5" s="287">
        <v>215.97800000000001</v>
      </c>
      <c r="C5" s="287">
        <v>227.11799999999999</v>
      </c>
      <c r="D5" s="274">
        <f>(C5/B5-1)*100</f>
        <v>5.1579327524099661</v>
      </c>
    </row>
    <row r="6" spans="1:4" ht="16.5" x14ac:dyDescent="0.3">
      <c r="A6" s="286" t="s">
        <v>181</v>
      </c>
      <c r="B6" s="287">
        <v>71.518000000000001</v>
      </c>
      <c r="C6" s="287">
        <v>76.947000000000003</v>
      </c>
      <c r="D6" s="274">
        <f t="shared" ref="D6:D10" si="1">(C6/B6-1)*100</f>
        <v>7.5910959478732609</v>
      </c>
    </row>
    <row r="7" spans="1:4" ht="16.5" customHeight="1" x14ac:dyDescent="0.3">
      <c r="A7" s="286" t="s">
        <v>182</v>
      </c>
      <c r="B7" s="287">
        <v>26.478000000000002</v>
      </c>
      <c r="C7" s="287">
        <v>27.744</v>
      </c>
      <c r="D7" s="274">
        <f t="shared" si="1"/>
        <v>4.7813278948561022</v>
      </c>
    </row>
    <row r="8" spans="1:4" ht="16.5" x14ac:dyDescent="0.3">
      <c r="A8" s="286" t="s">
        <v>183</v>
      </c>
      <c r="B8" s="287">
        <v>134.56299999999999</v>
      </c>
      <c r="C8" s="287">
        <v>136.898</v>
      </c>
      <c r="D8" s="274">
        <f t="shared" si="1"/>
        <v>1.7352466874252181</v>
      </c>
    </row>
    <row r="9" spans="1:4" ht="16.5" x14ac:dyDescent="0.3">
      <c r="A9" s="286" t="s">
        <v>184</v>
      </c>
      <c r="B9" s="287">
        <v>31.890999999999998</v>
      </c>
      <c r="C9" s="287">
        <v>35.823999999999998</v>
      </c>
      <c r="D9" s="274">
        <f t="shared" si="1"/>
        <v>12.332633031262731</v>
      </c>
    </row>
    <row r="10" spans="1:4" ht="16.5" x14ac:dyDescent="0.3">
      <c r="A10" s="286" t="s">
        <v>185</v>
      </c>
      <c r="B10" s="287">
        <v>9.0350000000000001</v>
      </c>
      <c r="C10" s="287">
        <v>8.8759999999999994</v>
      </c>
      <c r="D10" s="274">
        <f t="shared" si="1"/>
        <v>-1.7598229109020536</v>
      </c>
    </row>
    <row r="11" spans="1:4" ht="17.25" thickBot="1" x14ac:dyDescent="0.35">
      <c r="A11" s="288" t="s">
        <v>186</v>
      </c>
      <c r="B11" s="289">
        <v>3.5960000000000001</v>
      </c>
      <c r="C11" s="289">
        <v>3.43</v>
      </c>
      <c r="D11" s="280">
        <f>(C11/B11-1)*100</f>
        <v>-4.61624026696329</v>
      </c>
    </row>
    <row r="12" spans="1:4" ht="16.5" x14ac:dyDescent="0.3">
      <c r="A12" s="63" t="s">
        <v>159</v>
      </c>
      <c r="B12" s="290"/>
      <c r="C12" s="290"/>
      <c r="D12" s="90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BBC75-04D1-4FB8-8BD4-05DD67FB9786}">
  <dimension ref="A1:G11"/>
  <sheetViews>
    <sheetView workbookViewId="0">
      <selection activeCell="D4" sqref="D4"/>
    </sheetView>
  </sheetViews>
  <sheetFormatPr defaultRowHeight="15" x14ac:dyDescent="0.25"/>
  <cols>
    <col min="1" max="1" width="27.28515625" bestFit="1" customWidth="1"/>
    <col min="2" max="3" width="7.7109375" bestFit="1" customWidth="1"/>
    <col min="4" max="4" width="8.5703125" bestFit="1" customWidth="1"/>
  </cols>
  <sheetData>
    <row r="1" spans="1:7" ht="17.25" thickBot="1" x14ac:dyDescent="0.35">
      <c r="A1" s="222" t="s">
        <v>218</v>
      </c>
      <c r="B1" s="291"/>
      <c r="C1" s="292"/>
      <c r="D1" s="90"/>
    </row>
    <row r="2" spans="1:7" ht="35.25" customHeight="1" thickBot="1" x14ac:dyDescent="0.35">
      <c r="A2" s="401"/>
      <c r="B2" s="402">
        <v>45078</v>
      </c>
      <c r="C2" s="402">
        <v>45444</v>
      </c>
      <c r="D2" s="403" t="s">
        <v>148</v>
      </c>
    </row>
    <row r="3" spans="1:7" ht="16.5" x14ac:dyDescent="0.3">
      <c r="A3" s="255"/>
      <c r="B3" s="424" t="s">
        <v>39</v>
      </c>
      <c r="C3" s="424"/>
      <c r="D3" s="267"/>
    </row>
    <row r="4" spans="1:7" ht="30" customHeight="1" x14ac:dyDescent="0.25">
      <c r="A4" s="293" t="s">
        <v>187</v>
      </c>
      <c r="B4" s="285">
        <f>B5+B9</f>
        <v>44.20307545</v>
      </c>
      <c r="C4" s="285">
        <f>C5+C9</f>
        <v>43.690418700000002</v>
      </c>
      <c r="D4" s="294">
        <f>(C4/B4-1)*100</f>
        <v>-1.1597762028569436</v>
      </c>
    </row>
    <row r="5" spans="1:7" ht="16.5" x14ac:dyDescent="0.3">
      <c r="A5" s="295" t="s">
        <v>188</v>
      </c>
      <c r="B5" s="296">
        <f>SUM(B6:B8)</f>
        <v>43.073999999999998</v>
      </c>
      <c r="C5" s="296">
        <f>SUM(C6:C8)</f>
        <v>43.329000000000001</v>
      </c>
      <c r="D5" s="251">
        <f>(C5/B5-1)*100</f>
        <v>0.59200445744533869</v>
      </c>
    </row>
    <row r="6" spans="1:7" ht="33" x14ac:dyDescent="0.3">
      <c r="A6" s="249" t="s">
        <v>189</v>
      </c>
      <c r="B6" s="274">
        <v>11.744999999999999</v>
      </c>
      <c r="C6" s="274">
        <v>7.0060000000000002</v>
      </c>
      <c r="D6" s="274">
        <f>(C6/B6-1)*100</f>
        <v>-40.349084716900805</v>
      </c>
    </row>
    <row r="7" spans="1:7" ht="66" x14ac:dyDescent="0.3">
      <c r="A7" s="249" t="s">
        <v>190</v>
      </c>
      <c r="B7" s="274">
        <v>14.587</v>
      </c>
      <c r="C7" s="274">
        <v>16.099</v>
      </c>
      <c r="D7" s="274">
        <f t="shared" ref="D7:D9" si="0">(C7/B7-1)*100</f>
        <v>10.365393843833548</v>
      </c>
    </row>
    <row r="8" spans="1:7" ht="16.5" x14ac:dyDescent="0.3">
      <c r="A8" s="249" t="s">
        <v>191</v>
      </c>
      <c r="B8" s="296">
        <v>16.742000000000001</v>
      </c>
      <c r="C8" s="296">
        <v>20.224</v>
      </c>
      <c r="D8" s="274">
        <f t="shared" si="0"/>
        <v>20.797993071317645</v>
      </c>
    </row>
    <row r="9" spans="1:7" ht="16.5" x14ac:dyDescent="0.3">
      <c r="A9" s="295" t="s">
        <v>192</v>
      </c>
      <c r="B9" s="296">
        <v>1.12907545</v>
      </c>
      <c r="C9" s="296">
        <v>0.36141869999999937</v>
      </c>
      <c r="D9" s="274">
        <f t="shared" si="0"/>
        <v>-67.98985399957111</v>
      </c>
    </row>
    <row r="10" spans="1:7" ht="30.75" thickBot="1" x14ac:dyDescent="0.3">
      <c r="A10" s="297" t="s">
        <v>193</v>
      </c>
      <c r="B10" s="283">
        <f>B4-'Table 24'!B7</f>
        <v>17.725075449999999</v>
      </c>
      <c r="C10" s="283">
        <f>C4-'Table 24'!C7</f>
        <v>15.946418700000002</v>
      </c>
      <c r="D10" s="298">
        <f>(C10/B10-1)*100</f>
        <v>-10.034692123129984</v>
      </c>
    </row>
    <row r="11" spans="1:7" ht="15" customHeight="1" x14ac:dyDescent="0.25">
      <c r="A11" s="427" t="s">
        <v>159</v>
      </c>
      <c r="B11" s="427"/>
      <c r="C11" s="427"/>
      <c r="D11" s="427"/>
      <c r="E11" s="427"/>
      <c r="F11" s="427"/>
      <c r="G11" s="427"/>
    </row>
  </sheetData>
  <mergeCells count="2">
    <mergeCell ref="B3:C3"/>
    <mergeCell ref="A11:G11"/>
  </mergeCells>
  <pageMargins left="0.7" right="0.7" top="0.75" bottom="0.75" header="0.3" footer="0.3"/>
  <pageSetup orientation="portrait" r:id="rId1"/>
  <ignoredErrors>
    <ignoredError sqref="B5:C5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0ED85-AC6A-4F27-9F3C-F3262888F197}">
  <dimension ref="A1:Q9"/>
  <sheetViews>
    <sheetView workbookViewId="0">
      <selection activeCell="B19" sqref="B19"/>
    </sheetView>
  </sheetViews>
  <sheetFormatPr defaultRowHeight="15" x14ac:dyDescent="0.25"/>
  <cols>
    <col min="1" max="1" width="32.140625" customWidth="1"/>
    <col min="2" max="3" width="7.7109375" bestFit="1" customWidth="1"/>
    <col min="4" max="4" width="8.28515625" customWidth="1"/>
    <col min="5" max="5" width="12.5703125" customWidth="1"/>
    <col min="6" max="6" width="10.85546875" customWidth="1"/>
    <col min="7" max="7" width="16" customWidth="1"/>
    <col min="8" max="8" width="12.7109375" customWidth="1"/>
  </cols>
  <sheetData>
    <row r="1" spans="1:17" ht="17.25" thickBot="1" x14ac:dyDescent="0.35">
      <c r="A1" s="45" t="s">
        <v>217</v>
      </c>
      <c r="B1" s="291"/>
      <c r="C1" s="292"/>
      <c r="D1" s="90"/>
      <c r="E1" s="290"/>
      <c r="F1" s="2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</row>
    <row r="2" spans="1:17" ht="34.5" customHeight="1" thickBot="1" x14ac:dyDescent="0.35">
      <c r="A2" s="401"/>
      <c r="B2" s="402">
        <v>45078</v>
      </c>
      <c r="C2" s="402">
        <v>45444</v>
      </c>
      <c r="D2" s="403" t="s">
        <v>148</v>
      </c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17" ht="16.5" x14ac:dyDescent="0.3">
      <c r="A3" s="271"/>
      <c r="B3" s="424" t="s">
        <v>39</v>
      </c>
      <c r="C3" s="424"/>
      <c r="D3" s="271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</row>
    <row r="4" spans="1:17" ht="16.5" x14ac:dyDescent="0.3">
      <c r="A4" s="236" t="s">
        <v>156</v>
      </c>
      <c r="B4" s="240"/>
      <c r="C4" s="240"/>
      <c r="D4" s="299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</row>
    <row r="5" spans="1:17" ht="30" customHeight="1" x14ac:dyDescent="0.3">
      <c r="A5" s="249" t="s">
        <v>194</v>
      </c>
      <c r="B5" s="300">
        <f>'Table 21'!B9+'Table 21'!B13</f>
        <v>116.13592454999983</v>
      </c>
      <c r="C5" s="300">
        <f>'Table 21'!C9+'Table 21'!C13</f>
        <v>158.79688730000001</v>
      </c>
      <c r="D5" s="244">
        <f>(C5/B5-1)*100</f>
        <v>36.733648881947303</v>
      </c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</row>
    <row r="6" spans="1:17" ht="16.5" x14ac:dyDescent="0.3">
      <c r="A6" s="246" t="s">
        <v>158</v>
      </c>
      <c r="B6" s="248">
        <f>B7-B8</f>
        <v>-29.225000000000001</v>
      </c>
      <c r="C6" s="248">
        <f>C7-C8</f>
        <v>-23.199694000000001</v>
      </c>
      <c r="D6" s="244">
        <f>(C6/B6-1)*100</f>
        <v>-20.616958083832337</v>
      </c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</row>
    <row r="7" spans="1:17" ht="16.5" x14ac:dyDescent="0.3">
      <c r="A7" s="246" t="s">
        <v>195</v>
      </c>
      <c r="B7" s="248">
        <v>0</v>
      </c>
      <c r="C7" s="248">
        <v>0</v>
      </c>
      <c r="D7" s="300" t="s">
        <v>203</v>
      </c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</row>
    <row r="8" spans="1:17" ht="17.25" thickBot="1" x14ac:dyDescent="0.35">
      <c r="A8" s="301" t="s">
        <v>196</v>
      </c>
      <c r="B8" s="302">
        <v>29.225000000000001</v>
      </c>
      <c r="C8" s="302">
        <v>23.199694000000001</v>
      </c>
      <c r="D8" s="270">
        <f>(C8/B8-1)*100</f>
        <v>-20.616958083832337</v>
      </c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</row>
    <row r="9" spans="1:17" x14ac:dyDescent="0.25">
      <c r="A9" t="s">
        <v>197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6F25-9ECC-4285-BF74-ABF8B743EBA8}">
  <dimension ref="A1:C29"/>
  <sheetViews>
    <sheetView workbookViewId="0">
      <selection activeCell="G9" sqref="G9"/>
    </sheetView>
  </sheetViews>
  <sheetFormatPr defaultColWidth="9.140625" defaultRowHeight="16.5" x14ac:dyDescent="0.3"/>
  <cols>
    <col min="1" max="1" width="9.42578125" style="90" customWidth="1"/>
    <col min="2" max="2" width="8.7109375" style="90" bestFit="1" customWidth="1"/>
    <col min="3" max="16384" width="9.140625" style="90"/>
  </cols>
  <sheetData>
    <row r="1" spans="1:3" ht="6.75" customHeight="1" x14ac:dyDescent="0.3"/>
    <row r="2" spans="1:3" ht="30.75" x14ac:dyDescent="0.3">
      <c r="C2" s="303" t="s">
        <v>198</v>
      </c>
    </row>
    <row r="3" spans="1:3" x14ac:dyDescent="0.3">
      <c r="A3" s="428">
        <v>2022</v>
      </c>
      <c r="B3" s="90" t="s">
        <v>24</v>
      </c>
      <c r="C3" s="406">
        <v>534.73021000000006</v>
      </c>
    </row>
    <row r="4" spans="1:3" x14ac:dyDescent="0.3">
      <c r="A4" s="428"/>
      <c r="B4" s="90" t="s">
        <v>25</v>
      </c>
      <c r="C4" s="226">
        <v>524.427864</v>
      </c>
    </row>
    <row r="5" spans="1:3" x14ac:dyDescent="0.3">
      <c r="A5" s="428"/>
      <c r="B5" s="90" t="s">
        <v>26</v>
      </c>
      <c r="C5" s="226">
        <v>506.4</v>
      </c>
    </row>
    <row r="6" spans="1:3" x14ac:dyDescent="0.3">
      <c r="A6" s="428">
        <v>2023</v>
      </c>
      <c r="B6" s="90" t="s">
        <v>22</v>
      </c>
      <c r="C6" s="405">
        <v>496.055295</v>
      </c>
    </row>
    <row r="7" spans="1:3" x14ac:dyDescent="0.3">
      <c r="A7" s="428"/>
      <c r="B7" s="90" t="s">
        <v>24</v>
      </c>
      <c r="C7" s="226">
        <v>477.18826723000001</v>
      </c>
    </row>
    <row r="8" spans="1:3" x14ac:dyDescent="0.3">
      <c r="A8" s="428"/>
      <c r="B8" s="90" t="s">
        <v>25</v>
      </c>
      <c r="C8" s="226">
        <v>469.04925378000002</v>
      </c>
    </row>
    <row r="9" spans="1:3" x14ac:dyDescent="0.3">
      <c r="A9" s="428"/>
      <c r="B9" s="90" t="s">
        <v>26</v>
      </c>
      <c r="C9" s="226">
        <v>453.19882367000002</v>
      </c>
    </row>
    <row r="10" spans="1:3" x14ac:dyDescent="0.3">
      <c r="A10" s="428">
        <v>2024</v>
      </c>
      <c r="B10" s="90" t="s">
        <v>22</v>
      </c>
      <c r="C10" s="226">
        <v>445.90558104000002</v>
      </c>
    </row>
    <row r="11" spans="1:3" x14ac:dyDescent="0.3">
      <c r="A11" s="428"/>
      <c r="B11" s="90" t="s">
        <v>24</v>
      </c>
      <c r="C11" s="226">
        <v>430.05515092000002</v>
      </c>
    </row>
    <row r="12" spans="1:3" x14ac:dyDescent="0.3">
      <c r="A12" s="88"/>
      <c r="C12" s="226"/>
    </row>
    <row r="13" spans="1:3" x14ac:dyDescent="0.3">
      <c r="A13" s="304"/>
    </row>
    <row r="15" spans="1:3" x14ac:dyDescent="0.3">
      <c r="A15" s="223" t="s">
        <v>216</v>
      </c>
    </row>
    <row r="29" spans="1:1" x14ac:dyDescent="0.3">
      <c r="A29" s="46" t="s">
        <v>197</v>
      </c>
    </row>
  </sheetData>
  <mergeCells count="3">
    <mergeCell ref="A6:A9"/>
    <mergeCell ref="A3:A5"/>
    <mergeCell ref="A10:A1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76864-C259-4F3D-8476-92524FCD7A47}">
  <sheetPr codeName="Sheet11"/>
  <dimension ref="A1:AJ28"/>
  <sheetViews>
    <sheetView workbookViewId="0">
      <selection activeCell="J8" sqref="J8"/>
    </sheetView>
  </sheetViews>
  <sheetFormatPr defaultRowHeight="12.75" x14ac:dyDescent="0.2"/>
  <cols>
    <col min="1" max="1" width="2" style="21" customWidth="1"/>
    <col min="2" max="2" width="9.140625" style="9"/>
    <col min="3" max="3" width="6.28515625" style="9" bestFit="1" customWidth="1"/>
    <col min="4" max="4" width="10.85546875" style="9" customWidth="1"/>
    <col min="5" max="9" width="9.140625" style="9"/>
    <col min="10" max="36" width="9.140625" style="22"/>
    <col min="37" max="16384" width="9.140625" style="9"/>
  </cols>
  <sheetData>
    <row r="1" spans="2:9" ht="13.5" thickBot="1" x14ac:dyDescent="0.25">
      <c r="E1" s="21"/>
      <c r="F1" s="21"/>
      <c r="G1" s="28"/>
      <c r="H1" s="21"/>
      <c r="I1" s="21"/>
    </row>
    <row r="2" spans="2:9" ht="30" x14ac:dyDescent="0.3">
      <c r="B2" s="32"/>
      <c r="C2" s="33"/>
      <c r="D2" s="29" t="s">
        <v>27</v>
      </c>
      <c r="E2" s="21"/>
      <c r="F2" s="21"/>
      <c r="G2" s="28"/>
      <c r="H2" s="21"/>
      <c r="I2" s="21"/>
    </row>
    <row r="3" spans="2:9" ht="15" x14ac:dyDescent="0.25">
      <c r="B3" s="34">
        <v>2022</v>
      </c>
      <c r="C3" s="24" t="s">
        <v>22</v>
      </c>
      <c r="D3" s="30">
        <v>11.192627685259964</v>
      </c>
      <c r="E3" s="21"/>
      <c r="F3" s="21"/>
      <c r="G3" s="28"/>
      <c r="H3" s="21"/>
      <c r="I3" s="21"/>
    </row>
    <row r="4" spans="2:9" ht="15" x14ac:dyDescent="0.25">
      <c r="B4" s="37"/>
      <c r="C4" s="24" t="s">
        <v>24</v>
      </c>
      <c r="D4" s="30">
        <v>12.13128053567425</v>
      </c>
      <c r="E4" s="21"/>
      <c r="F4" s="21"/>
      <c r="G4" s="28"/>
      <c r="H4" s="21"/>
      <c r="I4" s="21"/>
    </row>
    <row r="5" spans="2:9" ht="15" x14ac:dyDescent="0.25">
      <c r="B5" s="34" t="s">
        <v>23</v>
      </c>
      <c r="C5" s="24" t="s">
        <v>25</v>
      </c>
      <c r="D5" s="30">
        <v>9.222075931510588</v>
      </c>
      <c r="E5" s="21"/>
      <c r="F5" s="21"/>
      <c r="G5" s="28"/>
      <c r="H5" s="21"/>
      <c r="I5" s="21"/>
    </row>
    <row r="6" spans="2:9" ht="15" x14ac:dyDescent="0.25">
      <c r="B6" s="34" t="s">
        <v>23</v>
      </c>
      <c r="C6" s="24" t="s">
        <v>26</v>
      </c>
      <c r="D6" s="30">
        <v>5.9161330900550553</v>
      </c>
      <c r="E6" s="21"/>
      <c r="F6" s="21"/>
      <c r="G6" s="28"/>
      <c r="H6" s="21"/>
      <c r="I6" s="21"/>
    </row>
    <row r="7" spans="2:9" ht="15" x14ac:dyDescent="0.25">
      <c r="B7" s="34">
        <v>2023</v>
      </c>
      <c r="C7" s="24" t="s">
        <v>22</v>
      </c>
      <c r="D7" s="30">
        <v>6.5651998638557814</v>
      </c>
      <c r="E7" s="21"/>
      <c r="F7" s="21"/>
      <c r="G7" s="28"/>
      <c r="H7" s="21"/>
      <c r="I7" s="21"/>
    </row>
    <row r="8" spans="2:9" ht="15" x14ac:dyDescent="0.25">
      <c r="B8" s="34" t="s">
        <v>23</v>
      </c>
      <c r="C8" s="24" t="s">
        <v>24</v>
      </c>
      <c r="D8" s="30">
        <v>4.1322135900471579</v>
      </c>
      <c r="E8" s="21"/>
      <c r="F8" s="21"/>
      <c r="G8" s="28"/>
      <c r="H8" s="21"/>
      <c r="I8" s="21"/>
    </row>
    <row r="9" spans="2:9" ht="15" x14ac:dyDescent="0.25">
      <c r="B9" s="34" t="s">
        <v>23</v>
      </c>
      <c r="C9" s="24" t="s">
        <v>25</v>
      </c>
      <c r="D9" s="30">
        <v>1.153008836164247</v>
      </c>
      <c r="E9" s="21"/>
      <c r="F9" s="21"/>
      <c r="G9" s="28"/>
      <c r="H9" s="21"/>
      <c r="I9" s="21"/>
    </row>
    <row r="10" spans="2:9" ht="15" x14ac:dyDescent="0.25">
      <c r="B10" s="34" t="s">
        <v>23</v>
      </c>
      <c r="C10" s="24" t="s">
        <v>26</v>
      </c>
      <c r="D10" s="30">
        <v>3.5624000412732642</v>
      </c>
      <c r="E10" s="21"/>
      <c r="F10" s="21"/>
      <c r="G10" s="28"/>
      <c r="H10" s="21"/>
      <c r="I10" s="21"/>
    </row>
    <row r="11" spans="2:9" ht="15" x14ac:dyDescent="0.25">
      <c r="B11" s="34">
        <v>2024</v>
      </c>
      <c r="C11" s="24" t="s">
        <v>22</v>
      </c>
      <c r="D11" s="30">
        <v>1.4795364359107452</v>
      </c>
      <c r="E11" s="21"/>
      <c r="F11" s="21"/>
      <c r="G11" s="28"/>
      <c r="H11" s="21"/>
      <c r="I11" s="21"/>
    </row>
    <row r="12" spans="2:9" ht="15.75" thickBot="1" x14ac:dyDescent="0.3">
      <c r="B12" s="35" t="s">
        <v>23</v>
      </c>
      <c r="C12" s="26" t="s">
        <v>24</v>
      </c>
      <c r="D12" s="31">
        <v>1.7423045341319323</v>
      </c>
      <c r="E12" s="21"/>
      <c r="F12" s="21"/>
      <c r="G12" s="21"/>
      <c r="H12" s="21"/>
      <c r="I12" s="21"/>
    </row>
    <row r="13" spans="2:9" x14ac:dyDescent="0.2">
      <c r="B13" s="21"/>
      <c r="C13" s="21"/>
      <c r="D13" s="21"/>
      <c r="E13" s="21"/>
      <c r="F13" s="21"/>
      <c r="G13" s="21"/>
      <c r="H13" s="21"/>
      <c r="I13" s="21"/>
    </row>
    <row r="14" spans="2:9" ht="15" x14ac:dyDescent="0.3">
      <c r="B14" s="45" t="s">
        <v>32</v>
      </c>
      <c r="C14" s="21"/>
      <c r="D14" s="21"/>
      <c r="E14" s="21"/>
      <c r="F14" s="21"/>
      <c r="G14" s="21"/>
      <c r="H14" s="21"/>
      <c r="I14" s="21"/>
    </row>
    <row r="15" spans="2:9" x14ac:dyDescent="0.2">
      <c r="B15" s="21"/>
      <c r="C15" s="21"/>
      <c r="D15" s="21"/>
      <c r="E15" s="21"/>
      <c r="F15" s="21"/>
      <c r="G15" s="21"/>
      <c r="H15" s="21"/>
      <c r="I15" s="21"/>
    </row>
    <row r="16" spans="2:9" x14ac:dyDescent="0.2">
      <c r="B16" s="21"/>
      <c r="C16" s="21"/>
      <c r="D16" s="21"/>
      <c r="E16" s="21"/>
      <c r="F16" s="21"/>
      <c r="G16" s="21"/>
      <c r="H16" s="21"/>
      <c r="I16" s="21"/>
    </row>
    <row r="17" spans="2:9" ht="15" customHeight="1" x14ac:dyDescent="0.2">
      <c r="B17" s="21"/>
      <c r="C17" s="21"/>
      <c r="D17" s="21"/>
      <c r="E17" s="21"/>
      <c r="F17" s="21"/>
      <c r="G17" s="21"/>
      <c r="H17" s="21"/>
      <c r="I17" s="21"/>
    </row>
    <row r="18" spans="2:9" x14ac:dyDescent="0.2">
      <c r="B18" s="21"/>
      <c r="C18" s="21"/>
      <c r="D18" s="21"/>
      <c r="E18" s="21"/>
      <c r="F18" s="21"/>
      <c r="G18" s="21"/>
      <c r="H18" s="21"/>
      <c r="I18" s="21"/>
    </row>
    <row r="19" spans="2:9" x14ac:dyDescent="0.2">
      <c r="B19" s="21"/>
      <c r="C19" s="21"/>
      <c r="D19" s="21"/>
      <c r="E19" s="21"/>
      <c r="F19" s="21"/>
      <c r="G19" s="21"/>
      <c r="H19" s="21"/>
      <c r="I19" s="21"/>
    </row>
    <row r="20" spans="2:9" x14ac:dyDescent="0.2">
      <c r="B20" s="21"/>
      <c r="C20" s="21"/>
      <c r="D20" s="21"/>
      <c r="E20" s="21"/>
      <c r="F20" s="21"/>
      <c r="G20" s="21"/>
      <c r="H20" s="21"/>
      <c r="I20" s="21"/>
    </row>
    <row r="21" spans="2:9" x14ac:dyDescent="0.2">
      <c r="B21" s="21"/>
      <c r="C21" s="21"/>
      <c r="D21" s="21"/>
      <c r="E21" s="21"/>
      <c r="F21" s="21"/>
      <c r="G21" s="21"/>
      <c r="H21" s="21"/>
      <c r="I21" s="21"/>
    </row>
    <row r="22" spans="2:9" x14ac:dyDescent="0.2">
      <c r="B22" s="21"/>
      <c r="C22" s="21"/>
      <c r="D22" s="21"/>
      <c r="E22" s="21"/>
      <c r="F22" s="21"/>
      <c r="G22" s="21"/>
      <c r="H22" s="21"/>
      <c r="I22" s="21"/>
    </row>
    <row r="23" spans="2:9" ht="56.25" customHeight="1" x14ac:dyDescent="0.2">
      <c r="B23" s="21"/>
      <c r="C23" s="21"/>
      <c r="D23" s="21"/>
      <c r="E23" s="21"/>
      <c r="F23" s="21"/>
      <c r="G23" s="21"/>
      <c r="H23" s="21"/>
      <c r="I23" s="21"/>
    </row>
    <row r="24" spans="2:9" ht="14.25" customHeight="1" x14ac:dyDescent="0.2">
      <c r="B24" s="21"/>
      <c r="C24" s="21"/>
      <c r="D24" s="21"/>
      <c r="E24" s="21"/>
      <c r="F24" s="21"/>
      <c r="G24" s="21"/>
      <c r="H24" s="21"/>
      <c r="I24" s="21"/>
    </row>
    <row r="25" spans="2:9" ht="15.75" customHeight="1" x14ac:dyDescent="0.2">
      <c r="B25" s="21"/>
      <c r="C25" s="21"/>
      <c r="D25" s="21"/>
      <c r="E25" s="21"/>
      <c r="F25" s="21"/>
      <c r="G25" s="21"/>
      <c r="H25" s="21"/>
      <c r="I25" s="21"/>
    </row>
    <row r="26" spans="2:9" x14ac:dyDescent="0.2">
      <c r="B26" s="21"/>
      <c r="C26" s="21"/>
      <c r="D26" s="21"/>
      <c r="E26" s="21"/>
      <c r="F26" s="21"/>
      <c r="G26" s="21"/>
      <c r="H26" s="21"/>
      <c r="I26" s="21"/>
    </row>
    <row r="27" spans="2:9" x14ac:dyDescent="0.2">
      <c r="B27" s="9" t="s">
        <v>33</v>
      </c>
    </row>
    <row r="28" spans="2:9" x14ac:dyDescent="0.2">
      <c r="B28" s="9" t="s">
        <v>19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71B72-9D7A-40DA-8DB3-6F4FA74DB201}">
  <sheetPr codeName="Sheet10"/>
  <dimension ref="B1:F42"/>
  <sheetViews>
    <sheetView zoomScale="80" zoomScaleNormal="80" workbookViewId="0">
      <selection activeCell="O11" sqref="O11"/>
    </sheetView>
  </sheetViews>
  <sheetFormatPr defaultRowHeight="12.75" x14ac:dyDescent="0.2"/>
  <cols>
    <col min="1" max="1" width="4.7109375" style="21" customWidth="1"/>
    <col min="2" max="6" width="9.140625" style="21"/>
    <col min="7" max="7" width="9.140625" style="21" customWidth="1"/>
    <col min="8" max="16384" width="9.140625" style="21"/>
  </cols>
  <sheetData>
    <row r="1" spans="2:6" ht="13.5" thickBot="1" x14ac:dyDescent="0.25"/>
    <row r="2" spans="2:6" ht="30" x14ac:dyDescent="0.3">
      <c r="B2" s="42"/>
      <c r="C2" s="43"/>
      <c r="D2" s="38" t="s">
        <v>28</v>
      </c>
      <c r="E2" s="38" t="s">
        <v>29</v>
      </c>
      <c r="F2" s="39" t="s">
        <v>30</v>
      </c>
    </row>
    <row r="3" spans="2:6" ht="15" x14ac:dyDescent="0.25">
      <c r="B3" s="34">
        <v>2020</v>
      </c>
      <c r="C3" s="24" t="s">
        <v>22</v>
      </c>
      <c r="D3" s="25">
        <v>-1.3680400088050106</v>
      </c>
      <c r="E3" s="25">
        <v>4.5715195053196425</v>
      </c>
      <c r="F3" s="40">
        <v>-0.25157787530383757</v>
      </c>
    </row>
    <row r="4" spans="2:6" ht="15" x14ac:dyDescent="0.25">
      <c r="B4" s="34" t="s">
        <v>23</v>
      </c>
      <c r="C4" s="24" t="s">
        <v>24</v>
      </c>
      <c r="D4" s="25">
        <v>-6.9585728402046243E-3</v>
      </c>
      <c r="E4" s="25">
        <v>3.0408925892722323</v>
      </c>
      <c r="F4" s="40">
        <v>-0.88501971372289745</v>
      </c>
    </row>
    <row r="5" spans="2:6" ht="15" x14ac:dyDescent="0.25">
      <c r="B5" s="34" t="s">
        <v>23</v>
      </c>
      <c r="C5" s="24" t="s">
        <v>25</v>
      </c>
      <c r="D5" s="25">
        <v>6.7195000783678296</v>
      </c>
      <c r="E5" s="25">
        <v>3.3241258303928589</v>
      </c>
      <c r="F5" s="40">
        <v>4.7274643193940307</v>
      </c>
    </row>
    <row r="6" spans="2:6" ht="15" x14ac:dyDescent="0.25">
      <c r="B6" s="34" t="s">
        <v>23</v>
      </c>
      <c r="C6" s="24" t="s">
        <v>26</v>
      </c>
      <c r="D6" s="25">
        <v>7.8596208891797517</v>
      </c>
      <c r="E6" s="25">
        <v>4.2931041113803303</v>
      </c>
      <c r="F6" s="40">
        <v>5.8627935753126081</v>
      </c>
    </row>
    <row r="7" spans="2:6" ht="15" x14ac:dyDescent="0.25">
      <c r="B7" s="34">
        <v>2022</v>
      </c>
      <c r="C7" s="24" t="s">
        <v>22</v>
      </c>
      <c r="D7" s="25">
        <v>11.632135879913449</v>
      </c>
      <c r="E7" s="25">
        <v>4.8577662258157233</v>
      </c>
      <c r="F7" s="40">
        <v>9.4010996467616508</v>
      </c>
    </row>
    <row r="8" spans="2:6" ht="15" x14ac:dyDescent="0.25">
      <c r="B8" s="34" t="s">
        <v>23</v>
      </c>
      <c r="C8" s="24" t="s">
        <v>24</v>
      </c>
      <c r="D8" s="25">
        <v>12.438933885167643</v>
      </c>
      <c r="E8" s="25">
        <v>7.9081274459047393</v>
      </c>
      <c r="F8" s="40">
        <v>10.634305668867341</v>
      </c>
    </row>
    <row r="9" spans="2:6" ht="15" x14ac:dyDescent="0.25">
      <c r="B9" s="34" t="s">
        <v>23</v>
      </c>
      <c r="C9" s="24" t="s">
        <v>25</v>
      </c>
      <c r="D9" s="25">
        <v>9.1819055694108727</v>
      </c>
      <c r="E9" s="25">
        <v>9.9864881568908288</v>
      </c>
      <c r="F9" s="40">
        <v>5.5467984793722707</v>
      </c>
    </row>
    <row r="10" spans="2:6" ht="15" x14ac:dyDescent="0.25">
      <c r="B10" s="34" t="s">
        <v>23</v>
      </c>
      <c r="C10" s="24" t="s">
        <v>26</v>
      </c>
      <c r="D10" s="25">
        <v>5.3766448117989825</v>
      </c>
      <c r="E10" s="25">
        <v>13.987657973497235</v>
      </c>
      <c r="F10" s="40">
        <v>4.0074995069351758</v>
      </c>
    </row>
    <row r="11" spans="2:6" ht="15" x14ac:dyDescent="0.25">
      <c r="B11" s="34">
        <v>2023</v>
      </c>
      <c r="C11" s="24" t="s">
        <v>22</v>
      </c>
      <c r="D11" s="25">
        <v>6.1941162264184726</v>
      </c>
      <c r="E11" s="25">
        <v>12.251085553922778</v>
      </c>
      <c r="F11" s="40">
        <v>4.8445611656950121</v>
      </c>
    </row>
    <row r="12" spans="2:6" ht="15" x14ac:dyDescent="0.25">
      <c r="B12" s="34" t="s">
        <v>23</v>
      </c>
      <c r="C12" s="24" t="s">
        <v>24</v>
      </c>
      <c r="D12" s="25">
        <v>3.9288688271406897</v>
      </c>
      <c r="E12" s="25">
        <v>7.0053453737290994</v>
      </c>
      <c r="F12" s="40">
        <v>3.9124568637004131</v>
      </c>
    </row>
    <row r="13" spans="2:6" ht="15" x14ac:dyDescent="0.25">
      <c r="B13" s="34" t="s">
        <v>23</v>
      </c>
      <c r="C13" s="24" t="s">
        <v>25</v>
      </c>
      <c r="D13" s="25">
        <v>0.88819331061877449</v>
      </c>
      <c r="E13" s="25">
        <v>4.8892760839286353</v>
      </c>
      <c r="F13" s="40">
        <v>3.0495247795152096</v>
      </c>
    </row>
    <row r="14" spans="2:6" ht="15" x14ac:dyDescent="0.25">
      <c r="B14" s="34" t="s">
        <v>23</v>
      </c>
      <c r="C14" s="24" t="s">
        <v>26</v>
      </c>
      <c r="D14" s="25">
        <v>3.8791545428802294</v>
      </c>
      <c r="E14" s="25">
        <v>-0.62850445644070874</v>
      </c>
      <c r="F14" s="40">
        <v>4.1244225236219023</v>
      </c>
    </row>
    <row r="15" spans="2:6" ht="15" x14ac:dyDescent="0.25">
      <c r="B15" s="34">
        <v>2024</v>
      </c>
      <c r="C15" s="24" t="s">
        <v>22</v>
      </c>
      <c r="D15" s="25">
        <v>1.5045040103758254</v>
      </c>
      <c r="E15" s="25">
        <v>1.1399534857605431</v>
      </c>
      <c r="F15" s="40">
        <v>2.5555916748318737</v>
      </c>
    </row>
    <row r="16" spans="2:6" ht="15.75" thickBot="1" x14ac:dyDescent="0.3">
      <c r="B16" s="35" t="s">
        <v>23</v>
      </c>
      <c r="C16" s="26" t="s">
        <v>24</v>
      </c>
      <c r="D16" s="27">
        <v>1.7408111533101334</v>
      </c>
      <c r="E16" s="27">
        <v>1.76212636878128</v>
      </c>
      <c r="F16" s="41">
        <v>2.4988406836605748</v>
      </c>
    </row>
    <row r="17" spans="2:2" ht="15" customHeight="1" x14ac:dyDescent="0.2"/>
    <row r="18" spans="2:2" ht="16.5" x14ac:dyDescent="0.2">
      <c r="B18" s="48" t="s">
        <v>34</v>
      </c>
    </row>
    <row r="24" spans="2:2" ht="14.25" customHeight="1" x14ac:dyDescent="0.2"/>
    <row r="25" spans="2:2" ht="15.75" customHeight="1" x14ac:dyDescent="0.2"/>
    <row r="42" spans="2:2" x14ac:dyDescent="0.2">
      <c r="B42" s="21" t="s">
        <v>19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C5C70-EA77-4AD3-A479-F7B21C894BB0}">
  <dimension ref="A1:S23"/>
  <sheetViews>
    <sheetView zoomScale="80" zoomScaleNormal="80" workbookViewId="0">
      <selection activeCell="H21" sqref="H21"/>
    </sheetView>
  </sheetViews>
  <sheetFormatPr defaultRowHeight="15" x14ac:dyDescent="0.25"/>
  <cols>
    <col min="1" max="1" width="20.140625" bestFit="1" customWidth="1"/>
    <col min="2" max="6" width="12.7109375" customWidth="1"/>
    <col min="7" max="7" width="12.140625" customWidth="1"/>
    <col min="8" max="8" width="11.42578125" customWidth="1"/>
    <col min="9" max="9" width="12.42578125" bestFit="1" customWidth="1"/>
    <col min="10" max="10" width="13" bestFit="1" customWidth="1"/>
    <col min="12" max="19" width="9.140625" style="51"/>
  </cols>
  <sheetData>
    <row r="1" spans="1:18" x14ac:dyDescent="0.25">
      <c r="A1" s="49" t="s">
        <v>35</v>
      </c>
      <c r="B1" s="50">
        <v>2016</v>
      </c>
      <c r="C1" s="50">
        <v>2017</v>
      </c>
      <c r="D1" s="50">
        <v>2018</v>
      </c>
      <c r="E1" s="50">
        <v>2019</v>
      </c>
      <c r="F1" s="50">
        <v>2020</v>
      </c>
      <c r="G1" s="50">
        <v>2021</v>
      </c>
      <c r="H1" s="50">
        <v>2022</v>
      </c>
      <c r="I1" s="50">
        <v>2023</v>
      </c>
      <c r="J1" s="50">
        <v>2024</v>
      </c>
    </row>
    <row r="2" spans="1:18" x14ac:dyDescent="0.25">
      <c r="A2" s="49" t="s">
        <v>36</v>
      </c>
      <c r="B2" s="53">
        <f t="shared" ref="B2:H2" si="0">+B3/1000</f>
        <v>418.58413930463041</v>
      </c>
      <c r="C2" s="53">
        <f t="shared" si="0"/>
        <v>448.45559323210358</v>
      </c>
      <c r="D2" s="53">
        <f t="shared" si="0"/>
        <v>491.82906218192409</v>
      </c>
      <c r="E2" s="53">
        <f t="shared" si="0"/>
        <v>547.90955183609799</v>
      </c>
      <c r="F2" s="53">
        <f t="shared" si="0"/>
        <v>506.95219312746229</v>
      </c>
      <c r="G2" s="53">
        <f t="shared" si="0"/>
        <v>596.30609677471102</v>
      </c>
      <c r="H2" s="53">
        <f t="shared" si="0"/>
        <v>722.62170463452503</v>
      </c>
      <c r="I2" s="53">
        <f>+I3/1000</f>
        <v>731.28074156600019</v>
      </c>
      <c r="J2" s="53">
        <f>+J3/1000</f>
        <v>827.30815302400003</v>
      </c>
    </row>
    <row r="3" spans="1:18" x14ac:dyDescent="0.25">
      <c r="A3" s="49" t="s">
        <v>37</v>
      </c>
      <c r="B3" s="52">
        <v>418584.1393046304</v>
      </c>
      <c r="C3" s="52">
        <v>448455.59323210357</v>
      </c>
      <c r="D3" s="52">
        <v>491829.06218192406</v>
      </c>
      <c r="E3" s="52">
        <v>547909.55183609796</v>
      </c>
      <c r="F3" s="52">
        <v>506952.19312746229</v>
      </c>
      <c r="G3" s="52">
        <v>596306.09677471104</v>
      </c>
      <c r="H3" s="52">
        <v>722621.704634525</v>
      </c>
      <c r="I3" s="61">
        <v>731280.74156600016</v>
      </c>
      <c r="J3" s="54">
        <v>827308.153024</v>
      </c>
    </row>
    <row r="4" spans="1:18" x14ac:dyDescent="0.25">
      <c r="A4" s="49"/>
      <c r="B4" s="55"/>
      <c r="C4" s="55">
        <f t="shared" ref="C4:G4" si="1">(C3/B3-1)*100</f>
        <v>7.1363081212529655</v>
      </c>
      <c r="D4" s="55">
        <f t="shared" si="1"/>
        <v>9.6717422202764247</v>
      </c>
      <c r="E4" s="55">
        <f t="shared" si="1"/>
        <v>11.402435107307696</v>
      </c>
      <c r="F4" s="62">
        <f>(F3/E3-1)*100</f>
        <v>-7.4752043601692293</v>
      </c>
      <c r="G4" s="55">
        <f t="shared" si="1"/>
        <v>17.625706103767193</v>
      </c>
      <c r="H4" s="55">
        <f>(H3/G3-1)*100</f>
        <v>21.183014653552501</v>
      </c>
      <c r="I4" s="55">
        <f>(I3/H3-1)*100</f>
        <v>1.1982807706910181</v>
      </c>
      <c r="J4" s="53">
        <f>+I2-H2</f>
        <v>8.659036931475157</v>
      </c>
    </row>
    <row r="5" spans="1:18" x14ac:dyDescent="0.25">
      <c r="A5" s="49"/>
      <c r="B5" s="52"/>
      <c r="C5" s="52"/>
      <c r="D5" s="52"/>
      <c r="E5" s="52"/>
      <c r="F5" s="52"/>
      <c r="H5" s="54"/>
      <c r="I5" s="54"/>
    </row>
    <row r="6" spans="1:18" x14ac:dyDescent="0.25">
      <c r="A6" s="49" t="s">
        <v>41</v>
      </c>
      <c r="B6" s="52"/>
      <c r="C6" s="52"/>
      <c r="D6" s="52"/>
      <c r="E6" s="52"/>
      <c r="F6" s="52"/>
      <c r="I6" s="56"/>
    </row>
    <row r="7" spans="1:18" x14ac:dyDescent="0.25">
      <c r="A7" s="49" t="s">
        <v>42</v>
      </c>
      <c r="B7" s="52"/>
      <c r="C7" s="52"/>
      <c r="D7" s="52"/>
      <c r="E7" s="52"/>
      <c r="F7" s="52"/>
    </row>
    <row r="9" spans="1:18" x14ac:dyDescent="0.25">
      <c r="E9" s="53"/>
      <c r="F9" s="53"/>
      <c r="H9" s="53"/>
    </row>
    <row r="13" spans="1:18" x14ac:dyDescent="0.25">
      <c r="F13" s="57"/>
      <c r="G13" s="57"/>
      <c r="P13" s="58"/>
      <c r="Q13" s="58"/>
      <c r="R13" s="58"/>
    </row>
    <row r="14" spans="1:18" x14ac:dyDescent="0.25">
      <c r="F14" s="57"/>
      <c r="G14" s="57"/>
      <c r="P14" s="58"/>
      <c r="Q14" s="58"/>
      <c r="R14" s="58"/>
    </row>
    <row r="15" spans="1:18" x14ac:dyDescent="0.25">
      <c r="F15" s="59"/>
      <c r="G15" s="59"/>
      <c r="P15" s="58"/>
      <c r="Q15" s="58"/>
      <c r="R15" s="58"/>
    </row>
    <row r="16" spans="1:18" x14ac:dyDescent="0.25">
      <c r="F16" s="52"/>
      <c r="G16" s="59"/>
      <c r="P16" s="58"/>
      <c r="Q16" s="58"/>
      <c r="R16" s="58"/>
    </row>
    <row r="17" spans="1:18" x14ac:dyDescent="0.25">
      <c r="F17" s="52"/>
      <c r="G17" s="57"/>
      <c r="P17" s="58"/>
      <c r="Q17" s="58"/>
      <c r="R17" s="58"/>
    </row>
    <row r="18" spans="1:18" x14ac:dyDescent="0.25">
      <c r="P18" s="58"/>
      <c r="Q18" s="58"/>
      <c r="R18" s="58"/>
    </row>
    <row r="19" spans="1:18" x14ac:dyDescent="0.25">
      <c r="P19" s="58"/>
      <c r="Q19" s="58"/>
      <c r="R19" s="58"/>
    </row>
    <row r="20" spans="1:18" x14ac:dyDescent="0.25">
      <c r="P20" s="58"/>
      <c r="Q20" s="58"/>
      <c r="R20" s="58"/>
    </row>
    <row r="21" spans="1:18" x14ac:dyDescent="0.25">
      <c r="P21" s="58"/>
      <c r="Q21" s="58"/>
      <c r="R21" s="58"/>
    </row>
    <row r="22" spans="1:18" x14ac:dyDescent="0.25">
      <c r="P22" s="58"/>
      <c r="Q22" s="58"/>
      <c r="R22" s="58"/>
    </row>
    <row r="23" spans="1:18" x14ac:dyDescent="0.25">
      <c r="A23" t="s">
        <v>43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AE0A3-A9C3-4A0D-BC93-CA623AA2D46D}">
  <dimension ref="A1:K29"/>
  <sheetViews>
    <sheetView topLeftCell="A7" zoomScale="80" zoomScaleNormal="80" workbookViewId="0">
      <selection activeCell="I32" sqref="I32"/>
    </sheetView>
  </sheetViews>
  <sheetFormatPr defaultRowHeight="15" x14ac:dyDescent="0.25"/>
  <cols>
    <col min="1" max="1" width="27.5703125" bestFit="1" customWidth="1"/>
    <col min="2" max="2" width="13" bestFit="1" customWidth="1"/>
    <col min="3" max="6" width="14.42578125" bestFit="1" customWidth="1"/>
    <col min="7" max="7" width="14" bestFit="1" customWidth="1"/>
    <col min="8" max="8" width="12.7109375" customWidth="1"/>
  </cols>
  <sheetData>
    <row r="1" spans="1:11" x14ac:dyDescent="0.25">
      <c r="A1" s="73"/>
      <c r="B1" s="74">
        <v>2019</v>
      </c>
      <c r="C1" s="75">
        <v>2020</v>
      </c>
      <c r="D1" s="74">
        <v>2021</v>
      </c>
      <c r="E1" s="74">
        <v>2022</v>
      </c>
      <c r="F1" s="74">
        <v>2023</v>
      </c>
      <c r="G1" s="76">
        <v>2024</v>
      </c>
    </row>
    <row r="2" spans="1:11" ht="16.5" x14ac:dyDescent="0.3">
      <c r="A2" s="77" t="s">
        <v>50</v>
      </c>
      <c r="B2" s="78">
        <v>289189</v>
      </c>
      <c r="C2" s="78">
        <v>306099</v>
      </c>
      <c r="D2" s="78">
        <v>390792</v>
      </c>
      <c r="E2" s="78">
        <v>373224</v>
      </c>
      <c r="F2" s="78">
        <v>364360</v>
      </c>
      <c r="G2" s="79">
        <v>369891</v>
      </c>
      <c r="H2" s="87"/>
    </row>
    <row r="3" spans="1:11" ht="16.5" x14ac:dyDescent="0.3">
      <c r="A3" s="80" t="s">
        <v>51</v>
      </c>
      <c r="B3" s="81">
        <v>133960</v>
      </c>
      <c r="C3" s="81">
        <v>129162</v>
      </c>
      <c r="D3" s="81">
        <v>142994</v>
      </c>
      <c r="E3" s="81">
        <v>185044</v>
      </c>
      <c r="F3" s="81">
        <v>158970</v>
      </c>
      <c r="G3" s="82">
        <v>159730</v>
      </c>
      <c r="H3" s="72"/>
      <c r="I3" s="64"/>
      <c r="J3" s="53"/>
      <c r="K3" s="53"/>
    </row>
    <row r="4" spans="1:11" ht="16.5" x14ac:dyDescent="0.3">
      <c r="A4" s="80" t="s">
        <v>52</v>
      </c>
      <c r="B4" s="81">
        <v>27808</v>
      </c>
      <c r="C4" s="81">
        <v>22091</v>
      </c>
      <c r="D4" s="81">
        <v>36407</v>
      </c>
      <c r="E4" s="81">
        <v>34869</v>
      </c>
      <c r="F4" s="81">
        <v>19650</v>
      </c>
      <c r="G4" s="82">
        <v>22758</v>
      </c>
      <c r="H4" s="72"/>
      <c r="I4" s="64"/>
      <c r="J4" s="53"/>
      <c r="K4" s="53"/>
    </row>
    <row r="5" spans="1:11" ht="16.5" x14ac:dyDescent="0.3">
      <c r="A5" s="80" t="s">
        <v>53</v>
      </c>
      <c r="B5" s="81">
        <v>4371</v>
      </c>
      <c r="C5" s="81">
        <v>3472</v>
      </c>
      <c r="D5" s="81">
        <v>4417</v>
      </c>
      <c r="E5" s="81">
        <v>4936</v>
      </c>
      <c r="F5" s="81">
        <v>4041</v>
      </c>
      <c r="G5" s="82">
        <v>3037</v>
      </c>
      <c r="H5" s="72"/>
      <c r="I5" s="64"/>
      <c r="J5" s="53"/>
      <c r="K5" s="53"/>
    </row>
    <row r="6" spans="1:11" ht="17.25" thickBot="1" x14ac:dyDescent="0.35">
      <c r="A6" s="83" t="s">
        <v>54</v>
      </c>
      <c r="B6" s="84">
        <v>123050</v>
      </c>
      <c r="C6" s="85">
        <v>151374</v>
      </c>
      <c r="D6" s="84">
        <v>206975</v>
      </c>
      <c r="E6" s="84">
        <v>148376</v>
      </c>
      <c r="F6" s="84">
        <v>176568</v>
      </c>
      <c r="G6" s="86">
        <v>189395</v>
      </c>
      <c r="H6" s="72"/>
      <c r="I6" s="64"/>
      <c r="J6" s="53"/>
      <c r="K6" s="53"/>
    </row>
    <row r="7" spans="1:11" ht="16.5" x14ac:dyDescent="0.3">
      <c r="A7" s="88"/>
      <c r="B7" s="89"/>
      <c r="C7" s="89"/>
      <c r="D7" s="89"/>
      <c r="E7" s="89"/>
      <c r="F7" s="89"/>
      <c r="G7" s="90"/>
    </row>
    <row r="8" spans="1:11" ht="16.5" x14ac:dyDescent="0.3">
      <c r="A8" s="91"/>
      <c r="B8" s="92"/>
      <c r="C8" s="92"/>
      <c r="D8" s="92"/>
      <c r="E8" s="92"/>
      <c r="F8" s="92"/>
      <c r="G8" s="93"/>
      <c r="J8" s="53"/>
    </row>
    <row r="9" spans="1:11" ht="16.5" x14ac:dyDescent="0.25">
      <c r="A9" s="94"/>
      <c r="B9" s="95"/>
      <c r="C9" s="95"/>
      <c r="D9" s="95"/>
      <c r="E9" s="95"/>
      <c r="F9" s="95"/>
      <c r="G9" s="96"/>
    </row>
    <row r="10" spans="1:11" ht="16.5" x14ac:dyDescent="0.25">
      <c r="A10" s="94" t="s">
        <v>55</v>
      </c>
      <c r="B10" s="98"/>
      <c r="C10" s="98"/>
      <c r="D10" s="98"/>
      <c r="E10" s="98"/>
      <c r="F10" s="97"/>
      <c r="G10" s="36"/>
    </row>
    <row r="11" spans="1:11" x14ac:dyDescent="0.25">
      <c r="A11" s="51"/>
      <c r="B11" s="98"/>
      <c r="C11" s="98"/>
      <c r="D11" s="98"/>
      <c r="E11" s="98"/>
      <c r="F11" s="97"/>
      <c r="G11" s="36"/>
    </row>
    <row r="16" spans="1:11" x14ac:dyDescent="0.25">
      <c r="A16" s="64"/>
      <c r="B16" s="64"/>
      <c r="C16" s="64"/>
      <c r="E16" s="64"/>
      <c r="F16" s="64"/>
      <c r="G16" s="64"/>
      <c r="H16" s="64"/>
      <c r="I16" s="64"/>
      <c r="J16" s="64"/>
      <c r="K16" s="64"/>
    </row>
    <row r="17" spans="1:11" x14ac:dyDescent="0.25">
      <c r="A17" s="64"/>
      <c r="B17" s="64"/>
      <c r="C17" s="64"/>
      <c r="E17" s="64"/>
      <c r="F17" s="64"/>
      <c r="G17" s="64"/>
      <c r="H17" s="64"/>
      <c r="I17" s="64"/>
      <c r="J17" s="64"/>
      <c r="K17" s="64"/>
    </row>
    <row r="18" spans="1:11" x14ac:dyDescent="0.25">
      <c r="A18" s="64"/>
      <c r="B18" s="64"/>
      <c r="C18" s="64"/>
      <c r="E18" s="64"/>
      <c r="F18" s="64"/>
      <c r="G18" s="64"/>
      <c r="H18" s="64"/>
      <c r="I18" s="64"/>
      <c r="J18" s="64"/>
      <c r="K18" s="64"/>
    </row>
    <row r="19" spans="1:11" x14ac:dyDescent="0.25">
      <c r="A19" s="64"/>
      <c r="B19" s="64"/>
      <c r="C19" s="64"/>
      <c r="E19" s="64"/>
      <c r="F19" s="64"/>
      <c r="G19" s="64"/>
      <c r="H19" s="64"/>
      <c r="I19" s="64"/>
      <c r="J19" s="64"/>
      <c r="K19" s="64"/>
    </row>
    <row r="20" spans="1:11" x14ac:dyDescent="0.25">
      <c r="A20" s="64"/>
      <c r="B20" s="64"/>
      <c r="C20" s="64"/>
      <c r="E20" s="64"/>
      <c r="F20" s="64"/>
      <c r="G20" s="64"/>
      <c r="H20" s="64"/>
      <c r="I20" s="64"/>
      <c r="J20" s="64"/>
      <c r="K20" s="64"/>
    </row>
    <row r="21" spans="1:11" x14ac:dyDescent="0.25">
      <c r="A21" s="64"/>
      <c r="B21" s="64"/>
      <c r="C21" s="64"/>
      <c r="E21" s="64"/>
      <c r="F21" s="64"/>
      <c r="G21" s="64"/>
      <c r="H21" s="64"/>
      <c r="I21" s="64"/>
      <c r="J21" s="64"/>
      <c r="K21" s="64"/>
    </row>
    <row r="22" spans="1:11" x14ac:dyDescent="0.25">
      <c r="A22" s="64"/>
      <c r="B22" s="64"/>
      <c r="C22" s="64"/>
      <c r="E22" s="64"/>
      <c r="F22" s="64"/>
      <c r="G22" s="64"/>
      <c r="H22" s="64"/>
      <c r="I22" s="64"/>
      <c r="J22" s="64"/>
      <c r="K22" s="64"/>
    </row>
    <row r="23" spans="1:11" x14ac:dyDescent="0.25">
      <c r="A23" s="64"/>
      <c r="B23" s="64"/>
      <c r="C23" s="64"/>
      <c r="E23" s="64"/>
      <c r="F23" s="64"/>
      <c r="G23" s="64"/>
      <c r="H23" s="64"/>
      <c r="I23" s="64"/>
      <c r="J23" s="64"/>
      <c r="K23" s="64"/>
    </row>
    <row r="24" spans="1:11" x14ac:dyDescent="0.25">
      <c r="A24" s="64"/>
      <c r="B24" s="64"/>
      <c r="C24" s="64"/>
      <c r="E24" s="64"/>
      <c r="F24" s="64"/>
      <c r="G24" s="64"/>
      <c r="H24" s="64"/>
      <c r="I24" s="64"/>
      <c r="J24" s="64"/>
      <c r="K24" s="64"/>
    </row>
    <row r="25" spans="1:11" x14ac:dyDescent="0.25">
      <c r="A25" s="64"/>
      <c r="B25" s="64"/>
      <c r="C25" s="64"/>
      <c r="E25" s="64"/>
      <c r="F25" s="64"/>
      <c r="G25" s="64"/>
      <c r="H25" s="64"/>
      <c r="I25" s="64"/>
      <c r="J25" s="64"/>
      <c r="K25" s="64"/>
    </row>
    <row r="26" spans="1:11" x14ac:dyDescent="0.25">
      <c r="A26" s="64"/>
      <c r="B26" s="64"/>
      <c r="C26" s="64"/>
      <c r="E26" s="64"/>
      <c r="F26" s="64"/>
      <c r="G26" s="64"/>
      <c r="H26" s="64"/>
      <c r="I26" s="64"/>
      <c r="J26" s="64"/>
      <c r="K26" s="64"/>
    </row>
    <row r="27" spans="1:11" x14ac:dyDescent="0.25">
      <c r="A27" s="64"/>
      <c r="B27" s="64"/>
      <c r="C27" s="64"/>
      <c r="E27" s="64"/>
      <c r="F27" s="64"/>
      <c r="G27" s="64"/>
      <c r="H27" s="64"/>
      <c r="I27" s="64"/>
      <c r="J27" s="64"/>
      <c r="K27" s="64"/>
    </row>
    <row r="29" spans="1:11" x14ac:dyDescent="0.25">
      <c r="A29" t="s">
        <v>56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2BF0F-97D0-4ED0-9068-7BC6DB427A30}">
  <dimension ref="A1:F15"/>
  <sheetViews>
    <sheetView zoomScale="90" zoomScaleNormal="9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 x14ac:dyDescent="0.25"/>
  <cols>
    <col min="1" max="1" width="14.5703125" customWidth="1"/>
    <col min="2" max="6" width="12.7109375" customWidth="1"/>
  </cols>
  <sheetData>
    <row r="1" spans="1:6" x14ac:dyDescent="0.25">
      <c r="A1" s="115" t="s">
        <v>57</v>
      </c>
      <c r="B1" s="115"/>
      <c r="C1" s="115"/>
      <c r="D1" s="115"/>
      <c r="E1" s="115"/>
      <c r="F1" s="65"/>
    </row>
    <row r="2" spans="1:6" ht="30.75" customHeight="1" thickBot="1" x14ac:dyDescent="0.35">
      <c r="A2" s="100"/>
      <c r="B2" s="101">
        <v>2022</v>
      </c>
      <c r="C2" s="101">
        <v>2023</v>
      </c>
      <c r="D2" s="101">
        <v>2024</v>
      </c>
      <c r="E2" s="102" t="s">
        <v>38</v>
      </c>
      <c r="F2" s="66"/>
    </row>
    <row r="3" spans="1:6" ht="16.5" x14ac:dyDescent="0.3">
      <c r="A3" s="103"/>
      <c r="B3" s="410" t="s">
        <v>47</v>
      </c>
      <c r="C3" s="410"/>
      <c r="D3" s="410"/>
      <c r="E3" s="104"/>
      <c r="F3" s="99"/>
    </row>
    <row r="4" spans="1:6" ht="15.75" x14ac:dyDescent="0.3">
      <c r="A4" s="105" t="s">
        <v>48</v>
      </c>
      <c r="B4" s="106">
        <f>SUM(B5:B8)</f>
        <v>24.804272000000005</v>
      </c>
      <c r="C4" s="106">
        <f>SUM(C5:C8)</f>
        <v>29.336120000000005</v>
      </c>
      <c r="D4" s="106">
        <f>SUM(D5:D8)</f>
        <v>27.984229000000003</v>
      </c>
      <c r="E4" s="107">
        <f>(D4/C4-1)*100</f>
        <v>-4.6082815314363419</v>
      </c>
      <c r="F4" s="67"/>
    </row>
    <row r="5" spans="1:6" ht="16.5" x14ac:dyDescent="0.3">
      <c r="A5" s="108" t="s">
        <v>44</v>
      </c>
      <c r="B5" s="109">
        <v>16.498208000000002</v>
      </c>
      <c r="C5" s="109">
        <v>15.945451</v>
      </c>
      <c r="D5" s="109">
        <v>17.267334000000002</v>
      </c>
      <c r="E5" s="110">
        <f>(D5/C5-1)*100</f>
        <v>8.2900320599273094</v>
      </c>
      <c r="F5" s="68"/>
    </row>
    <row r="6" spans="1:6" ht="16.5" x14ac:dyDescent="0.3">
      <c r="A6" s="108" t="s">
        <v>49</v>
      </c>
      <c r="B6" s="109">
        <v>6.2070379999999998</v>
      </c>
      <c r="C6" s="109">
        <v>8.8440550000000009</v>
      </c>
      <c r="D6" s="109">
        <v>6.7013150000000001</v>
      </c>
      <c r="E6" s="110">
        <f t="shared" ref="E6" si="0">(D6/C6-1)*100</f>
        <v>-24.228026623534117</v>
      </c>
      <c r="F6" s="69"/>
    </row>
    <row r="7" spans="1:6" ht="16.5" x14ac:dyDescent="0.3">
      <c r="A7" s="108" t="s">
        <v>45</v>
      </c>
      <c r="B7" s="111">
        <v>0.94278899999999999</v>
      </c>
      <c r="C7" s="111">
        <v>3.1207319999999998</v>
      </c>
      <c r="D7" s="111">
        <v>2.854114</v>
      </c>
      <c r="E7" s="110">
        <f>(D7/C7-1)*100</f>
        <v>-8.5434442944796185</v>
      </c>
      <c r="F7" s="69"/>
    </row>
    <row r="8" spans="1:6" ht="17.25" thickBot="1" x14ac:dyDescent="0.35">
      <c r="A8" s="112" t="s">
        <v>46</v>
      </c>
      <c r="B8" s="113">
        <v>1.156237</v>
      </c>
      <c r="C8" s="113">
        <v>1.4258820000000001</v>
      </c>
      <c r="D8" s="113">
        <v>1.1614660000000001</v>
      </c>
      <c r="E8" s="114">
        <f>(D8/C8-1)*100</f>
        <v>-18.54403099274694</v>
      </c>
      <c r="F8" s="69"/>
    </row>
    <row r="9" spans="1:6" x14ac:dyDescent="0.25">
      <c r="F9" s="64"/>
    </row>
    <row r="10" spans="1:6" x14ac:dyDescent="0.25">
      <c r="B10" s="70"/>
      <c r="C10" s="70"/>
      <c r="D10" s="70"/>
      <c r="F10" s="64"/>
    </row>
    <row r="11" spans="1:6" x14ac:dyDescent="0.25">
      <c r="B11" s="70"/>
      <c r="C11" s="70"/>
      <c r="D11" s="70"/>
      <c r="F11" s="71"/>
    </row>
    <row r="12" spans="1:6" x14ac:dyDescent="0.25">
      <c r="B12" s="70"/>
      <c r="C12" s="70"/>
      <c r="D12" s="70"/>
      <c r="F12" s="64"/>
    </row>
    <row r="13" spans="1:6" x14ac:dyDescent="0.25">
      <c r="B13" s="70"/>
      <c r="C13" s="70"/>
      <c r="D13" s="70"/>
      <c r="F13" s="64"/>
    </row>
    <row r="14" spans="1:6" x14ac:dyDescent="0.25">
      <c r="F14" s="64"/>
    </row>
    <row r="15" spans="1:6" x14ac:dyDescent="0.25">
      <c r="F15" s="64"/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C9D8-FE52-4166-A04C-4E28D58D22E8}">
  <dimension ref="A1:I24"/>
  <sheetViews>
    <sheetView workbookViewId="0">
      <selection activeCell="M14" sqref="M14"/>
    </sheetView>
  </sheetViews>
  <sheetFormatPr defaultRowHeight="12.75" x14ac:dyDescent="0.2"/>
  <cols>
    <col min="1" max="1" width="19.85546875" style="135" customWidth="1"/>
    <col min="2" max="9" width="7.85546875" style="135" customWidth="1"/>
    <col min="10" max="16384" width="9.140625" style="135"/>
  </cols>
  <sheetData>
    <row r="1" spans="1:9" ht="13.5" thickBot="1" x14ac:dyDescent="0.25"/>
    <row r="2" spans="1:9" ht="25.5" x14ac:dyDescent="0.2">
      <c r="A2" s="140"/>
      <c r="B2" s="143" t="s">
        <v>69</v>
      </c>
      <c r="C2" s="143" t="s">
        <v>70</v>
      </c>
      <c r="D2" s="143" t="s">
        <v>71</v>
      </c>
      <c r="E2" s="143" t="s">
        <v>72</v>
      </c>
      <c r="F2" s="143" t="s">
        <v>73</v>
      </c>
      <c r="G2" s="143" t="s">
        <v>74</v>
      </c>
      <c r="H2" s="143" t="s">
        <v>75</v>
      </c>
      <c r="I2" s="144" t="s">
        <v>76</v>
      </c>
    </row>
    <row r="3" spans="1:9" ht="13.5" thickBot="1" x14ac:dyDescent="0.25">
      <c r="A3" s="141" t="s">
        <v>77</v>
      </c>
      <c r="B3" s="137">
        <v>3.5</v>
      </c>
      <c r="C3" s="137">
        <v>5.2</v>
      </c>
      <c r="D3" s="137">
        <v>5.7</v>
      </c>
      <c r="E3" s="138">
        <v>3</v>
      </c>
      <c r="F3" s="137">
        <v>2.1</v>
      </c>
      <c r="G3" s="137">
        <v>2.4</v>
      </c>
      <c r="H3" s="138">
        <v>3.3188595858842769</v>
      </c>
      <c r="I3" s="139">
        <v>2.7731343580086656</v>
      </c>
    </row>
    <row r="4" spans="1:9" x14ac:dyDescent="0.2">
      <c r="A4" s="136"/>
    </row>
    <row r="7" spans="1:9" ht="14.25" x14ac:dyDescent="0.2">
      <c r="A7" s="142" t="s">
        <v>78</v>
      </c>
    </row>
    <row r="24" spans="1:1" x14ac:dyDescent="0.2">
      <c r="A24" s="135" t="s">
        <v>79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F9A1F-4C44-43A3-9E30-251C203DFD1E}">
  <dimension ref="A1:L33"/>
  <sheetViews>
    <sheetView workbookViewId="0">
      <pane xSplit="1" ySplit="1" topLeftCell="B2" activePane="bottomRight" state="frozen"/>
      <selection activeCell="J28" sqref="J28"/>
      <selection pane="topRight" activeCell="J28" sqref="J28"/>
      <selection pane="bottomLeft" activeCell="J28" sqref="J28"/>
      <selection pane="bottomRight" activeCell="J15" sqref="J15"/>
    </sheetView>
  </sheetViews>
  <sheetFormatPr defaultRowHeight="15" x14ac:dyDescent="0.25"/>
  <cols>
    <col min="1" max="1" width="9.7109375" bestFit="1" customWidth="1"/>
    <col min="2" max="2" width="15.28515625" bestFit="1" customWidth="1"/>
    <col min="3" max="3" width="15.85546875" customWidth="1"/>
    <col min="4" max="4" width="13.42578125" customWidth="1"/>
  </cols>
  <sheetData>
    <row r="1" spans="1:12" ht="16.5" x14ac:dyDescent="0.3">
      <c r="A1" s="90"/>
      <c r="B1" s="127" t="s">
        <v>65</v>
      </c>
      <c r="C1" s="127" t="s">
        <v>66</v>
      </c>
      <c r="D1" s="127" t="s">
        <v>40</v>
      </c>
    </row>
    <row r="2" spans="1:12" ht="16.5" x14ac:dyDescent="0.3">
      <c r="A2" s="128">
        <v>44713</v>
      </c>
      <c r="B2" s="129">
        <v>3205</v>
      </c>
      <c r="C2" s="129">
        <v>1240</v>
      </c>
      <c r="D2" s="129">
        <v>4445</v>
      </c>
      <c r="E2" s="53"/>
      <c r="F2" s="60"/>
    </row>
    <row r="3" spans="1:12" ht="16.5" x14ac:dyDescent="0.3">
      <c r="A3" s="128">
        <v>44805</v>
      </c>
      <c r="B3" s="129">
        <v>3160</v>
      </c>
      <c r="C3" s="129">
        <v>1266</v>
      </c>
      <c r="D3" s="129">
        <v>4426</v>
      </c>
      <c r="E3" s="53"/>
      <c r="F3" s="60"/>
    </row>
    <row r="4" spans="1:12" ht="16.5" x14ac:dyDescent="0.3">
      <c r="A4" s="128">
        <v>44896</v>
      </c>
      <c r="B4" s="129">
        <v>3191</v>
      </c>
      <c r="C4" s="129">
        <v>1298</v>
      </c>
      <c r="D4" s="129">
        <v>4489</v>
      </c>
      <c r="E4" s="53"/>
      <c r="F4" s="60"/>
    </row>
    <row r="5" spans="1:12" ht="16.5" x14ac:dyDescent="0.3">
      <c r="A5" s="128">
        <v>44986</v>
      </c>
      <c r="B5" s="129">
        <v>3169</v>
      </c>
      <c r="C5" s="129">
        <v>1346</v>
      </c>
      <c r="D5" s="129">
        <v>4515</v>
      </c>
      <c r="E5" s="53"/>
      <c r="F5" s="60"/>
    </row>
    <row r="6" spans="1:12" ht="16.5" x14ac:dyDescent="0.3">
      <c r="A6" s="128">
        <v>45078</v>
      </c>
      <c r="B6" s="129">
        <v>3220</v>
      </c>
      <c r="C6" s="129">
        <v>1352</v>
      </c>
      <c r="D6" s="129">
        <v>4572</v>
      </c>
      <c r="E6" s="53"/>
      <c r="F6" s="60"/>
    </row>
    <row r="7" spans="1:12" ht="16.5" x14ac:dyDescent="0.3">
      <c r="A7" s="128">
        <v>45170</v>
      </c>
      <c r="B7" s="129">
        <v>3193</v>
      </c>
      <c r="C7" s="129">
        <v>1436</v>
      </c>
      <c r="D7" s="129">
        <v>4629</v>
      </c>
      <c r="E7" s="53"/>
      <c r="F7" s="60"/>
    </row>
    <row r="8" spans="1:12" ht="16.5" x14ac:dyDescent="0.3">
      <c r="A8" s="128">
        <v>45261</v>
      </c>
      <c r="B8" s="129">
        <v>3218</v>
      </c>
      <c r="C8" s="129">
        <v>1456</v>
      </c>
      <c r="D8" s="129">
        <v>4674</v>
      </c>
      <c r="E8" s="53"/>
      <c r="F8" s="60"/>
    </row>
    <row r="9" spans="1:12" ht="16.5" x14ac:dyDescent="0.3">
      <c r="A9" s="128">
        <v>45352</v>
      </c>
      <c r="B9" s="129">
        <v>3202</v>
      </c>
      <c r="C9" s="129">
        <v>1476</v>
      </c>
      <c r="D9" s="129">
        <v>4678</v>
      </c>
      <c r="E9" s="53"/>
      <c r="F9" s="60"/>
    </row>
    <row r="10" spans="1:12" ht="16.5" x14ac:dyDescent="0.3">
      <c r="A10" s="128">
        <v>45444</v>
      </c>
      <c r="B10" s="129">
        <v>3331</v>
      </c>
      <c r="C10" s="129">
        <v>1479</v>
      </c>
      <c r="D10" s="129">
        <v>4810</v>
      </c>
      <c r="E10" s="53"/>
      <c r="F10" s="60"/>
    </row>
    <row r="11" spans="1:12" x14ac:dyDescent="0.25">
      <c r="A11" s="130"/>
      <c r="B11" s="131"/>
      <c r="C11" s="131"/>
      <c r="D11" s="131"/>
      <c r="E11" s="53"/>
      <c r="F11" s="60"/>
    </row>
    <row r="12" spans="1:12" x14ac:dyDescent="0.25">
      <c r="A12" s="130"/>
      <c r="B12" s="131"/>
      <c r="C12" s="131"/>
      <c r="D12" s="131"/>
      <c r="E12" s="53"/>
      <c r="F12" s="60"/>
    </row>
    <row r="13" spans="1:12" x14ac:dyDescent="0.25">
      <c r="A13" s="130"/>
      <c r="B13" s="131"/>
      <c r="C13" s="131"/>
      <c r="D13" s="132"/>
    </row>
    <row r="14" spans="1:12" x14ac:dyDescent="0.25">
      <c r="A14" s="130"/>
      <c r="B14" s="133" t="s">
        <v>67</v>
      </c>
      <c r="C14" s="131"/>
      <c r="D14" s="132"/>
    </row>
    <row r="15" spans="1:12" x14ac:dyDescent="0.25">
      <c r="B15" s="53"/>
      <c r="C15" s="53"/>
      <c r="D15" s="53"/>
    </row>
    <row r="16" spans="1:12" x14ac:dyDescent="0.25">
      <c r="B16" s="131"/>
      <c r="C16" s="131"/>
      <c r="D16" s="131"/>
      <c r="L16" s="134"/>
    </row>
    <row r="18" spans="2:4" x14ac:dyDescent="0.25">
      <c r="B18" s="53"/>
      <c r="C18" s="53"/>
      <c r="D18" s="53"/>
    </row>
    <row r="19" spans="2:4" x14ac:dyDescent="0.25">
      <c r="B19" s="131"/>
      <c r="C19" s="131"/>
      <c r="D19" s="131"/>
    </row>
    <row r="33" spans="2:2" x14ac:dyDescent="0.25">
      <c r="B33" t="s">
        <v>68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Figure 1</vt:lpstr>
      <vt:lpstr>Table 2</vt:lpstr>
      <vt:lpstr>Figure 4</vt:lpstr>
      <vt:lpstr>Figure 5</vt:lpstr>
      <vt:lpstr>Figure 6</vt:lpstr>
      <vt:lpstr>Figure 7</vt:lpstr>
      <vt:lpstr>Table 3</vt:lpstr>
      <vt:lpstr>Figure 8</vt:lpstr>
      <vt:lpstr>Figure 9</vt:lpstr>
      <vt:lpstr>Figure 10</vt:lpstr>
      <vt:lpstr>Table 8</vt:lpstr>
      <vt:lpstr>Figure 15</vt:lpstr>
      <vt:lpstr>Table 9</vt:lpstr>
      <vt:lpstr>Table 10</vt:lpstr>
      <vt:lpstr>Figure 16</vt:lpstr>
      <vt:lpstr>Table 11</vt:lpstr>
      <vt:lpstr>Table 12</vt:lpstr>
      <vt:lpstr>Table 13</vt:lpstr>
      <vt:lpstr>Table 14</vt:lpstr>
      <vt:lpstr>Figure 20</vt:lpstr>
      <vt:lpstr>Table 21</vt:lpstr>
      <vt:lpstr>Table 22</vt:lpstr>
      <vt:lpstr>Table 23</vt:lpstr>
      <vt:lpstr>Table 24</vt:lpstr>
      <vt:lpstr>Table 25</vt:lpstr>
      <vt:lpstr>Table 26</vt:lpstr>
      <vt:lpstr>Figure 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Chung, Susan</dc:creator>
  <cp:lastModifiedBy>Chung, Susan</cp:lastModifiedBy>
  <dcterms:created xsi:type="dcterms:W3CDTF">2024-10-15T21:57:07Z</dcterms:created>
  <dcterms:modified xsi:type="dcterms:W3CDTF">2024-10-16T20:37:46Z</dcterms:modified>
</cp:coreProperties>
</file>